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pvo100\Desktop\"/>
    </mc:Choice>
  </mc:AlternateContent>
  <xr:revisionPtr revIDLastSave="0" documentId="8_{123B1DB4-54C0-4A85-B178-036885267C82}" xr6:coauthVersionLast="45" xr6:coauthVersionMax="45" xr10:uidLastSave="{00000000-0000-0000-0000-000000000000}"/>
  <workbookProtection workbookAlgorithmName="SHA-512" workbookHashValue="pWUwTyzQkVXDfXZfkhW2gZ+zjAvkYp+Gpiw/3ROTJVLxE12c89yyR2MZqRitAWpbAgwXRCqrBtoVw/VFdqEpOw==" workbookSaltValue="kR2VpQkvsnqNwJd0ccWuAg==" workbookSpinCount="100000" lockStructure="1"/>
  <bookViews>
    <workbookView xWindow="-108" yWindow="-108" windowWidth="23256" windowHeight="12576" tabRatio="679" xr2:uid="{00000000-000D-0000-FFFF-FFFF00000000}"/>
  </bookViews>
  <sheets>
    <sheet name="End-Customer Quote" sheetId="2" r:id="rId1"/>
    <sheet name="VAR Quote" sheetId="11" state="hidden" r:id="rId2"/>
    <sheet name="Distributor" sheetId="12" state="hidden" r:id="rId3"/>
    <sheet name="Service Categories-Price Tiers" sheetId="8" r:id="rId4"/>
    <sheet name="Instructions" sheetId="9" r:id="rId5"/>
    <sheet name="Price Data" sheetId="6" state="hidden" r:id="rId6"/>
    <sheet name="Master Data" sheetId="1" state="hidden" r:id="rId7"/>
    <sheet name="Notes" sheetId="10" state="hidden" r:id="rId8"/>
  </sheets>
  <definedNames>
    <definedName name="Backhaul">'Master Data'!$B$4:$B$18</definedName>
    <definedName name="BackhaulcnVision">'Master Data'!$C$41:$C$43</definedName>
    <definedName name="BackhaulePMP">'Master Data'!$C$4:$C$5</definedName>
    <definedName name="BackhaulPTP450">'Master Data'!$C$7</definedName>
    <definedName name="BackhaulPTP450i">'Master Data'!$C$9</definedName>
    <definedName name="BackhaulPTP550">'Master Data'!$C$11</definedName>
    <definedName name="BackhaulPTP650">'Master Data'!$C$13</definedName>
    <definedName name="BackhaulPTP670">'Master Data'!$C$15</definedName>
    <definedName name="BackhaulPTP700">'Master Data'!$C$17</definedName>
    <definedName name="BackhaulPTP800">'Master Data'!$C$19:$C$21</definedName>
    <definedName name="BackhaulPTP810">'Master Data'!$C$23:$C$26</definedName>
    <definedName name="BackhaulPTP820C">'Master Data'!$C$28</definedName>
    <definedName name="BackhaulPTP820G">'Master Data'!$C$32:$C$35</definedName>
    <definedName name="BackhaulPTP820S">'Master Data'!$C$37</definedName>
    <definedName name="BackhaulPTP850E">'Master Data'!$C$39</definedName>
    <definedName name="Classification">'Master Data'!$A$4:$A$7</definedName>
    <definedName name="Distribution">'Master Data'!$B$47:$B$53</definedName>
    <definedName name="DistributionCMM">'Master Data'!$C$57:$C$61</definedName>
    <definedName name="DistributioncnRanger">'Master Data'!$C$63</definedName>
    <definedName name="DistributioncnVision">'Master Data'!$C$65:$C$67</definedName>
    <definedName name="DistributionePMP">'Master Data'!$C$46:$C$48</definedName>
    <definedName name="DistributionPMP450">'Master Data'!$C$50:$C$50</definedName>
    <definedName name="DistributionPMP450i">'Master Data'!$C$52:$C$53</definedName>
    <definedName name="DistributionPMP450m">'Master Data'!$C$55</definedName>
    <definedName name="IIOT">'Master Data'!$B$71</definedName>
    <definedName name="IIOTcnReachN500">'Master Data'!$C$70:$C$71</definedName>
    <definedName name="_xlnm.Print_Area" localSheetId="2">Distributor!$A$1:$O$40</definedName>
    <definedName name="_xlnm.Print_Area" localSheetId="0">'End-Customer Quote'!$A$1:$M$25</definedName>
    <definedName name="_xlnm.Print_Area" localSheetId="3">'Service Categories-Price Tiers'!$B$2:$L$49</definedName>
    <definedName name="_xlnm.Print_Area" localSheetId="1">'VAR Quote'!$A$1:$N$25</definedName>
    <definedName name="_xlnm.Print_Titles" localSheetId="3">'Service Categories-Price Tiers'!$2:$4</definedName>
    <definedName name="PTP850E">'Master Data'!$B$18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1" l="1"/>
  <c r="H8" i="1"/>
  <c r="H7" i="1"/>
  <c r="H6" i="1"/>
  <c r="H5" i="1"/>
  <c r="H4" i="1"/>
  <c r="H45" i="1" l="1"/>
  <c r="H44" i="1" l="1"/>
  <c r="H43" i="1"/>
  <c r="C14" i="12"/>
  <c r="C14" i="11"/>
  <c r="H3" i="1" l="1"/>
  <c r="H25" i="1"/>
  <c r="H10" i="1"/>
  <c r="B14" i="12" l="1"/>
  <c r="H22" i="1" l="1"/>
  <c r="H38" i="1" l="1"/>
  <c r="G21" i="6" l="1"/>
  <c r="N22" i="6"/>
  <c r="G25" i="6" s="1"/>
  <c r="N21" i="6"/>
  <c r="G23" i="8" s="1"/>
  <c r="N20" i="6"/>
  <c r="G22" i="8" s="1"/>
  <c r="N19" i="6"/>
  <c r="G22" i="6" s="1"/>
  <c r="N12" i="6"/>
  <c r="G13" i="6" s="1"/>
  <c r="N11" i="6"/>
  <c r="G12" i="6" s="1"/>
  <c r="N10" i="6"/>
  <c r="G12" i="8" s="1"/>
  <c r="N9" i="6"/>
  <c r="G10" i="6" s="1"/>
  <c r="G24" i="8"/>
  <c r="F24" i="8"/>
  <c r="E24" i="8"/>
  <c r="F23" i="8"/>
  <c r="E23" i="8"/>
  <c r="F22" i="8"/>
  <c r="E22" i="8"/>
  <c r="G21" i="8"/>
  <c r="F21" i="8"/>
  <c r="E21" i="8"/>
  <c r="G20" i="8"/>
  <c r="F20" i="8"/>
  <c r="E20" i="8"/>
  <c r="G14" i="8"/>
  <c r="F14" i="8"/>
  <c r="E14" i="8"/>
  <c r="F13" i="8"/>
  <c r="E13" i="8"/>
  <c r="F12" i="8"/>
  <c r="E12" i="8"/>
  <c r="G11" i="8"/>
  <c r="F11" i="8"/>
  <c r="E11" i="8"/>
  <c r="G10" i="8"/>
  <c r="F10" i="8"/>
  <c r="E10" i="8"/>
  <c r="G13" i="8" l="1"/>
  <c r="G24" i="6"/>
  <c r="G23" i="6"/>
  <c r="G11" i="6"/>
  <c r="H2" i="1" l="1"/>
  <c r="H11" i="1"/>
  <c r="H13" i="1"/>
  <c r="H14" i="1"/>
  <c r="H16" i="1"/>
  <c r="H18" i="1"/>
  <c r="H19" i="1"/>
  <c r="H20" i="1"/>
  <c r="H21" i="1"/>
  <c r="H23" i="1"/>
  <c r="H24" i="1"/>
  <c r="H26" i="1"/>
  <c r="H27" i="1"/>
  <c r="H28" i="1"/>
  <c r="H29" i="1"/>
  <c r="H30" i="1"/>
  <c r="H31" i="1"/>
  <c r="H32" i="1"/>
  <c r="H33" i="1"/>
  <c r="H34" i="1"/>
  <c r="H35" i="1"/>
  <c r="H36" i="1"/>
  <c r="H37" i="1"/>
  <c r="H39" i="1"/>
  <c r="H40" i="1"/>
  <c r="H41" i="1"/>
  <c r="H42" i="1"/>
  <c r="F14" i="2" l="1"/>
  <c r="B46" i="6"/>
  <c r="B45" i="6"/>
  <c r="B44" i="6"/>
  <c r="B43" i="6"/>
  <c r="B42" i="6"/>
  <c r="B41" i="6"/>
  <c r="B40" i="6"/>
  <c r="B39" i="6"/>
  <c r="B38" i="6"/>
  <c r="B37" i="6"/>
  <c r="B36" i="6"/>
  <c r="B24" i="6"/>
  <c r="B23" i="6"/>
  <c r="B22" i="6"/>
  <c r="B21" i="6"/>
  <c r="B20" i="6"/>
  <c r="B19" i="6"/>
  <c r="B18" i="6"/>
  <c r="B16" i="6"/>
  <c r="B15" i="6"/>
  <c r="B14" i="6"/>
  <c r="G9" i="6" l="1"/>
  <c r="B17" i="6"/>
  <c r="E16" i="12" l="1"/>
  <c r="E14" i="12"/>
  <c r="E15" i="12"/>
  <c r="E17" i="12"/>
  <c r="E18" i="12"/>
  <c r="E19" i="12"/>
  <c r="E20" i="12"/>
  <c r="E21" i="12"/>
  <c r="E22" i="12"/>
  <c r="E23" i="12"/>
  <c r="E16" i="11"/>
  <c r="E14" i="11"/>
  <c r="E15" i="11"/>
  <c r="E17" i="11"/>
  <c r="E18" i="11"/>
  <c r="E19" i="11"/>
  <c r="E20" i="11"/>
  <c r="E21" i="11"/>
  <c r="E22" i="11"/>
  <c r="E23" i="11"/>
  <c r="N17" i="6"/>
  <c r="N16" i="6"/>
  <c r="G18" i="6" s="1"/>
  <c r="N15" i="6"/>
  <c r="G17" i="6" s="1"/>
  <c r="N14" i="6"/>
  <c r="G16" i="8" s="1"/>
  <c r="N7" i="6"/>
  <c r="G9" i="8" s="1"/>
  <c r="N6" i="6"/>
  <c r="G8" i="8" s="1"/>
  <c r="N5" i="6"/>
  <c r="G7" i="8" s="1"/>
  <c r="N4" i="6"/>
  <c r="B6" i="6" s="1"/>
  <c r="G27" i="6"/>
  <c r="C8" i="12"/>
  <c r="C7" i="12"/>
  <c r="C6" i="12"/>
  <c r="C5" i="12"/>
  <c r="C8" i="11"/>
  <c r="C7" i="11"/>
  <c r="C6" i="11"/>
  <c r="C5" i="11"/>
  <c r="M40" i="12"/>
  <c r="C9" i="11"/>
  <c r="B25" i="12"/>
  <c r="D23" i="12"/>
  <c r="C23" i="12"/>
  <c r="B23" i="12"/>
  <c r="D22" i="12"/>
  <c r="C22" i="12"/>
  <c r="B22" i="12"/>
  <c r="D21" i="12"/>
  <c r="C21" i="12"/>
  <c r="B21" i="12"/>
  <c r="D20" i="12"/>
  <c r="C20" i="12"/>
  <c r="B20" i="12"/>
  <c r="D19" i="12"/>
  <c r="C19" i="12"/>
  <c r="B19" i="12"/>
  <c r="D18" i="12"/>
  <c r="C18" i="12"/>
  <c r="B18" i="12"/>
  <c r="D17" i="12"/>
  <c r="C17" i="12"/>
  <c r="B17" i="12"/>
  <c r="D16" i="12"/>
  <c r="C16" i="12"/>
  <c r="B16" i="12"/>
  <c r="D15" i="12"/>
  <c r="C15" i="12"/>
  <c r="B15" i="12"/>
  <c r="D14" i="12"/>
  <c r="B25" i="11"/>
  <c r="D23" i="11"/>
  <c r="C23" i="11"/>
  <c r="D22" i="11"/>
  <c r="C22" i="11"/>
  <c r="D21" i="11"/>
  <c r="C21" i="11"/>
  <c r="D20" i="11"/>
  <c r="C20" i="11"/>
  <c r="D19" i="11"/>
  <c r="C19" i="11"/>
  <c r="D18" i="11"/>
  <c r="C18" i="11"/>
  <c r="D17" i="11"/>
  <c r="C17" i="11"/>
  <c r="D16" i="11"/>
  <c r="C16" i="11"/>
  <c r="D15" i="11"/>
  <c r="C15" i="11"/>
  <c r="D14" i="11"/>
  <c r="B23" i="11"/>
  <c r="B22" i="11"/>
  <c r="B21" i="11"/>
  <c r="B20" i="11"/>
  <c r="B19" i="11"/>
  <c r="B18" i="11"/>
  <c r="B17" i="11"/>
  <c r="B16" i="11"/>
  <c r="B15" i="11"/>
  <c r="B14" i="11"/>
  <c r="B80" i="6"/>
  <c r="B71" i="6"/>
  <c r="B69" i="6"/>
  <c r="B67" i="6"/>
  <c r="B66" i="6"/>
  <c r="B62" i="6"/>
  <c r="B60" i="6"/>
  <c r="B58" i="6"/>
  <c r="B53" i="6"/>
  <c r="B51" i="6"/>
  <c r="B49" i="6"/>
  <c r="B47" i="6"/>
  <c r="N42" i="6"/>
  <c r="G44" i="8" s="1"/>
  <c r="F44" i="8"/>
  <c r="E44" i="8"/>
  <c r="N41" i="6"/>
  <c r="B87" i="6" s="1"/>
  <c r="F43" i="8"/>
  <c r="E43" i="8"/>
  <c r="N40" i="6"/>
  <c r="G42" i="8" s="1"/>
  <c r="F42" i="8"/>
  <c r="E42" i="8"/>
  <c r="N39" i="6"/>
  <c r="G46" i="6" s="1"/>
  <c r="F41" i="8"/>
  <c r="E41" i="8"/>
  <c r="G40" i="8"/>
  <c r="F40" i="8"/>
  <c r="E40" i="8"/>
  <c r="N37" i="6"/>
  <c r="G39" i="8" s="1"/>
  <c r="F39" i="8"/>
  <c r="E39" i="8"/>
  <c r="N36" i="6"/>
  <c r="G38" i="8" s="1"/>
  <c r="F38" i="8"/>
  <c r="E38" i="8"/>
  <c r="N35" i="6"/>
  <c r="G37" i="8" s="1"/>
  <c r="F37" i="8"/>
  <c r="E37" i="8"/>
  <c r="N34" i="6"/>
  <c r="G36" i="8" s="1"/>
  <c r="F36" i="8"/>
  <c r="E36" i="8"/>
  <c r="G35" i="8"/>
  <c r="F35" i="8"/>
  <c r="E35" i="8"/>
  <c r="N32" i="6"/>
  <c r="G34" i="8" s="1"/>
  <c r="F34" i="8"/>
  <c r="E34" i="8"/>
  <c r="N31" i="6"/>
  <c r="G33" i="8" s="1"/>
  <c r="F33" i="8"/>
  <c r="E33" i="8"/>
  <c r="N30" i="6"/>
  <c r="G32" i="8" s="1"/>
  <c r="F32" i="8"/>
  <c r="E32" i="8"/>
  <c r="N29" i="6"/>
  <c r="G31" i="8" s="1"/>
  <c r="F31" i="8"/>
  <c r="E31" i="8"/>
  <c r="G30" i="8"/>
  <c r="F30" i="8"/>
  <c r="E30" i="8"/>
  <c r="N27" i="6"/>
  <c r="G29" i="8" s="1"/>
  <c r="F29" i="8"/>
  <c r="E29" i="8"/>
  <c r="N26" i="6"/>
  <c r="G28" i="8" s="1"/>
  <c r="F28" i="8"/>
  <c r="E28" i="8"/>
  <c r="N25" i="6"/>
  <c r="G27" i="8" s="1"/>
  <c r="F27" i="8"/>
  <c r="E27" i="8"/>
  <c r="N24" i="6"/>
  <c r="G26" i="8" s="1"/>
  <c r="F26" i="8"/>
  <c r="E26" i="8"/>
  <c r="G25" i="8"/>
  <c r="F25" i="8"/>
  <c r="E25" i="8"/>
  <c r="F19" i="8"/>
  <c r="E19" i="8"/>
  <c r="G18" i="8"/>
  <c r="F18" i="8"/>
  <c r="E18" i="8"/>
  <c r="F17" i="8"/>
  <c r="E17" i="8"/>
  <c r="F16" i="8"/>
  <c r="E16" i="8"/>
  <c r="G15" i="8"/>
  <c r="F15" i="8"/>
  <c r="E15" i="8"/>
  <c r="F9" i="8"/>
  <c r="E9" i="8"/>
  <c r="F8" i="8"/>
  <c r="E8" i="8"/>
  <c r="F7" i="8"/>
  <c r="E7" i="8"/>
  <c r="F6" i="8"/>
  <c r="E6" i="8"/>
  <c r="G5" i="8"/>
  <c r="F5" i="8"/>
  <c r="E5" i="8"/>
  <c r="B81" i="6"/>
  <c r="B70" i="6"/>
  <c r="B59" i="6"/>
  <c r="B54" i="6"/>
  <c r="B48" i="6"/>
  <c r="B32" i="6"/>
  <c r="B26" i="6"/>
  <c r="B10" i="6"/>
  <c r="B8" i="6"/>
  <c r="B4" i="6"/>
  <c r="G45" i="6"/>
  <c r="G39" i="6"/>
  <c r="G33" i="6"/>
  <c r="G30" i="6"/>
  <c r="G15" i="6"/>
  <c r="G3" i="6"/>
  <c r="B89" i="6"/>
  <c r="B88" i="6"/>
  <c r="B86" i="6"/>
  <c r="B84" i="6"/>
  <c r="B82" i="6"/>
  <c r="B78" i="6"/>
  <c r="B77" i="6"/>
  <c r="B75" i="6"/>
  <c r="B73" i="6"/>
  <c r="B64" i="6"/>
  <c r="B56" i="6"/>
  <c r="B55" i="6"/>
  <c r="B34" i="6"/>
  <c r="B33" i="6"/>
  <c r="B31" i="6"/>
  <c r="B29" i="6"/>
  <c r="B27" i="6"/>
  <c r="B25" i="6"/>
  <c r="B12" i="6"/>
  <c r="B11" i="6"/>
  <c r="B9" i="6"/>
  <c r="B7" i="6"/>
  <c r="B5" i="6"/>
  <c r="B3" i="6"/>
  <c r="G28" i="6" l="1"/>
  <c r="B61" i="6"/>
  <c r="B52" i="6"/>
  <c r="G29" i="6"/>
  <c r="G43" i="6"/>
  <c r="B30" i="6"/>
  <c r="B79" i="6"/>
  <c r="G16" i="6"/>
  <c r="G41" i="6"/>
  <c r="B57" i="6"/>
  <c r="G6" i="8"/>
  <c r="G4" i="6"/>
  <c r="B76" i="6"/>
  <c r="G6" i="6"/>
  <c r="G31" i="6"/>
  <c r="G42" i="6"/>
  <c r="B28" i="6"/>
  <c r="B50" i="6"/>
  <c r="F17" i="2"/>
  <c r="G19" i="6"/>
  <c r="G17" i="8"/>
  <c r="G35" i="6"/>
  <c r="G7" i="6"/>
  <c r="G40" i="6"/>
  <c r="G49" i="6"/>
  <c r="G36" i="6"/>
  <c r="B63" i="6"/>
  <c r="B72" i="6"/>
  <c r="G37" i="6"/>
  <c r="B65" i="6"/>
  <c r="B74" i="6"/>
  <c r="B85" i="6"/>
  <c r="G5" i="6"/>
  <c r="G34" i="6"/>
  <c r="B68" i="6"/>
  <c r="G19" i="8"/>
  <c r="G47" i="6"/>
  <c r="B35" i="6"/>
  <c r="B90" i="6"/>
  <c r="G48" i="6"/>
  <c r="B83" i="6"/>
  <c r="G41" i="8"/>
  <c r="G43" i="8"/>
  <c r="B13" i="6"/>
  <c r="F16" i="2"/>
  <c r="F16" i="11" s="1"/>
  <c r="F23" i="2"/>
  <c r="F15" i="2"/>
  <c r="F15" i="12" s="1"/>
  <c r="F21" i="2"/>
  <c r="F18" i="2"/>
  <c r="F20" i="2"/>
  <c r="F19" i="2"/>
  <c r="F22" i="2"/>
  <c r="C9" i="12"/>
  <c r="F17" i="11" l="1"/>
  <c r="F17" i="12"/>
  <c r="M14" i="2"/>
  <c r="K14" i="2" s="1"/>
  <c r="F23" i="12"/>
  <c r="M17" i="2"/>
  <c r="M15" i="2"/>
  <c r="F23" i="11"/>
  <c r="F14" i="12"/>
  <c r="F16" i="12"/>
  <c r="M16" i="2"/>
  <c r="K16" i="2" s="1"/>
  <c r="L16" i="11" s="1"/>
  <c r="M18" i="2"/>
  <c r="F14" i="11"/>
  <c r="F15" i="11"/>
  <c r="M21" i="2"/>
  <c r="O21" i="2" s="1"/>
  <c r="F19" i="11"/>
  <c r="F19" i="12"/>
  <c r="F21" i="12"/>
  <c r="F21" i="11"/>
  <c r="F18" i="11"/>
  <c r="F18" i="12"/>
  <c r="M20" i="2"/>
  <c r="F22" i="11"/>
  <c r="F22" i="12"/>
  <c r="M19" i="2"/>
  <c r="K19" i="2" s="1"/>
  <c r="L19" i="11" s="1"/>
  <c r="F20" i="12"/>
  <c r="F20" i="11"/>
  <c r="C10" i="11"/>
  <c r="C10" i="12"/>
  <c r="L14" i="11" l="1"/>
  <c r="O14" i="2"/>
  <c r="P14" i="2" s="1"/>
  <c r="L14" i="12"/>
  <c r="M30" i="12" s="1"/>
  <c r="O20" i="2"/>
  <c r="P20" i="2" s="1"/>
  <c r="I20" i="2" s="1"/>
  <c r="K17" i="2"/>
  <c r="O17" i="2"/>
  <c r="O15" i="2"/>
  <c r="K15" i="2"/>
  <c r="L16" i="12"/>
  <c r="M32" i="12" s="1"/>
  <c r="O16" i="2"/>
  <c r="P16" i="2" s="1"/>
  <c r="J16" i="2" s="1"/>
  <c r="L16" i="2" s="1"/>
  <c r="O18" i="2"/>
  <c r="P18" i="2" s="1"/>
  <c r="H18" i="2" s="1"/>
  <c r="H18" i="12" s="1"/>
  <c r="K18" i="2"/>
  <c r="P21" i="2"/>
  <c r="J21" i="2" s="1"/>
  <c r="L19" i="12"/>
  <c r="M36" i="12" s="1"/>
  <c r="O19" i="2"/>
  <c r="P19" i="2" s="1"/>
  <c r="H19" i="2" s="1"/>
  <c r="H19" i="12" s="1"/>
  <c r="H36" i="12" s="1"/>
  <c r="K20" i="2"/>
  <c r="K21" i="2"/>
  <c r="L21" i="11" s="1"/>
  <c r="I19" i="2" l="1"/>
  <c r="I19" i="12" s="1"/>
  <c r="I36" i="12" s="1"/>
  <c r="I18" i="2"/>
  <c r="I18" i="12" s="1"/>
  <c r="I35" i="12" s="1"/>
  <c r="H35" i="12"/>
  <c r="H34" i="12"/>
  <c r="H21" i="2"/>
  <c r="J21" i="12"/>
  <c r="K21" i="12" s="1"/>
  <c r="K38" i="12" s="1"/>
  <c r="J21" i="11"/>
  <c r="K21" i="11" s="1"/>
  <c r="M21" i="11" s="1"/>
  <c r="L21" i="2"/>
  <c r="I21" i="2"/>
  <c r="I20" i="12"/>
  <c r="I37" i="12" s="1"/>
  <c r="I20" i="11"/>
  <c r="H20" i="2"/>
  <c r="H20" i="12" s="1"/>
  <c r="H37" i="12" s="1"/>
  <c r="L20" i="11"/>
  <c r="L17" i="12"/>
  <c r="M33" i="12" s="1"/>
  <c r="L17" i="11"/>
  <c r="L15" i="12"/>
  <c r="M31" i="12" s="1"/>
  <c r="L15" i="11"/>
  <c r="J20" i="2"/>
  <c r="J20" i="12" s="1"/>
  <c r="J37" i="12" s="1"/>
  <c r="P17" i="2"/>
  <c r="P15" i="2"/>
  <c r="J15" i="2" s="1"/>
  <c r="L18" i="11"/>
  <c r="L18" i="12"/>
  <c r="J18" i="2"/>
  <c r="H18" i="11"/>
  <c r="J19" i="2"/>
  <c r="H19" i="11"/>
  <c r="L21" i="12"/>
  <c r="M38" i="12" s="1"/>
  <c r="L20" i="12"/>
  <c r="M37" i="12" s="1"/>
  <c r="H16" i="2"/>
  <c r="I16" i="2"/>
  <c r="H14" i="2"/>
  <c r="I14" i="2"/>
  <c r="J14" i="2"/>
  <c r="J16" i="12"/>
  <c r="J16" i="11"/>
  <c r="I18" i="11" l="1"/>
  <c r="I19" i="11"/>
  <c r="L19" i="2"/>
  <c r="H21" i="12"/>
  <c r="H38" i="12" s="1"/>
  <c r="I34" i="12"/>
  <c r="J38" i="12"/>
  <c r="L38" i="12" s="1"/>
  <c r="N38" i="12" s="1"/>
  <c r="H21" i="11"/>
  <c r="L18" i="2"/>
  <c r="M35" i="12"/>
  <c r="M34" i="12"/>
  <c r="I21" i="12"/>
  <c r="I38" i="12" s="1"/>
  <c r="I21" i="11"/>
  <c r="H20" i="11"/>
  <c r="L20" i="2"/>
  <c r="K20" i="12"/>
  <c r="K37" i="12" s="1"/>
  <c r="L15" i="2"/>
  <c r="J15" i="12"/>
  <c r="J15" i="11"/>
  <c r="I17" i="2"/>
  <c r="H17" i="2"/>
  <c r="J17" i="2"/>
  <c r="J20" i="11"/>
  <c r="K20" i="11" s="1"/>
  <c r="M20" i="11" s="1"/>
  <c r="I15" i="2"/>
  <c r="H15" i="2"/>
  <c r="J18" i="11"/>
  <c r="K18" i="11" s="1"/>
  <c r="M18" i="11" s="1"/>
  <c r="J18" i="12"/>
  <c r="J34" i="12" s="1"/>
  <c r="J19" i="12"/>
  <c r="J36" i="12" s="1"/>
  <c r="L36" i="12" s="1"/>
  <c r="J19" i="11"/>
  <c r="K19" i="11" s="1"/>
  <c r="M19" i="11" s="1"/>
  <c r="I16" i="11"/>
  <c r="I16" i="12"/>
  <c r="I32" i="12" s="1"/>
  <c r="H16" i="11"/>
  <c r="H16" i="12"/>
  <c r="H32" i="12" s="1"/>
  <c r="L14" i="2"/>
  <c r="J14" i="12"/>
  <c r="J14" i="11"/>
  <c r="K14" i="11" s="1"/>
  <c r="M14" i="11" s="1"/>
  <c r="I14" i="12"/>
  <c r="I30" i="12" s="1"/>
  <c r="I14" i="11"/>
  <c r="H14" i="12"/>
  <c r="H30" i="12" s="1"/>
  <c r="H14" i="11"/>
  <c r="K16" i="11"/>
  <c r="M16" i="11" s="1"/>
  <c r="J32" i="12"/>
  <c r="K16" i="12"/>
  <c r="K32" i="12" s="1"/>
  <c r="M20" i="12"/>
  <c r="M21" i="12"/>
  <c r="L37" i="12"/>
  <c r="L34" i="12" l="1"/>
  <c r="N37" i="12"/>
  <c r="L17" i="2"/>
  <c r="L22" i="2" s="1"/>
  <c r="J17" i="12"/>
  <c r="J17" i="11"/>
  <c r="K15" i="11"/>
  <c r="M15" i="11" s="1"/>
  <c r="H15" i="11"/>
  <c r="H15" i="12"/>
  <c r="H31" i="12" s="1"/>
  <c r="H17" i="11"/>
  <c r="H17" i="12"/>
  <c r="H33" i="12" s="1"/>
  <c r="K15" i="12"/>
  <c r="J31" i="12"/>
  <c r="L31" i="12" s="1"/>
  <c r="I15" i="12"/>
  <c r="I31" i="12" s="1"/>
  <c r="I15" i="11"/>
  <c r="I17" i="12"/>
  <c r="I33" i="12" s="1"/>
  <c r="I17" i="11"/>
  <c r="K18" i="12"/>
  <c r="K34" i="12" s="1"/>
  <c r="J35" i="12"/>
  <c r="L35" i="12" s="1"/>
  <c r="K19" i="12"/>
  <c r="J30" i="12"/>
  <c r="L30" i="12" s="1"/>
  <c r="K14" i="12"/>
  <c r="L32" i="12"/>
  <c r="N32" i="12" s="1"/>
  <c r="M16" i="12"/>
  <c r="N34" i="12" l="1"/>
  <c r="K17" i="12"/>
  <c r="J33" i="12"/>
  <c r="L33" i="12" s="1"/>
  <c r="M15" i="12"/>
  <c r="K31" i="12"/>
  <c r="N31" i="12" s="1"/>
  <c r="K17" i="11"/>
  <c r="M17" i="11" s="1"/>
  <c r="M22" i="11" s="1"/>
  <c r="K35" i="12"/>
  <c r="N35" i="12" s="1"/>
  <c r="M18" i="12"/>
  <c r="K36" i="12"/>
  <c r="N36" i="12" s="1"/>
  <c r="M19" i="12"/>
  <c r="K30" i="12"/>
  <c r="N30" i="12" s="1"/>
  <c r="M14" i="12"/>
  <c r="M17" i="12" l="1"/>
  <c r="M22" i="12" s="1"/>
  <c r="K33" i="12"/>
  <c r="N33" i="12" s="1"/>
  <c r="N39" i="12" s="1"/>
  <c r="N40" i="12" s="1"/>
</calcChain>
</file>

<file path=xl/sharedStrings.xml><?xml version="1.0" encoding="utf-8"?>
<sst xmlns="http://schemas.openxmlformats.org/spreadsheetml/2006/main" count="973" uniqueCount="377">
  <si>
    <t>Classification</t>
  </si>
  <si>
    <t>PTP600</t>
  </si>
  <si>
    <t>PTP650</t>
  </si>
  <si>
    <t>PTP700</t>
  </si>
  <si>
    <t>Product Line</t>
  </si>
  <si>
    <t>Description</t>
  </si>
  <si>
    <t>Category 10</t>
  </si>
  <si>
    <t>Category 20</t>
  </si>
  <si>
    <t>Category 30</t>
  </si>
  <si>
    <t>Category 40</t>
  </si>
  <si>
    <t>Category 50</t>
  </si>
  <si>
    <t>Category 60</t>
  </si>
  <si>
    <t>ODU</t>
  </si>
  <si>
    <t>Backhaul</t>
  </si>
  <si>
    <t>PMP450</t>
  </si>
  <si>
    <t>PMP450i</t>
  </si>
  <si>
    <t>PTP810</t>
  </si>
  <si>
    <t>Access Point</t>
  </si>
  <si>
    <t>PTP820G</t>
  </si>
  <si>
    <t>PTP820S</t>
  </si>
  <si>
    <t>PTP820C</t>
  </si>
  <si>
    <t>PMP450m</t>
  </si>
  <si>
    <t>PTP800</t>
  </si>
  <si>
    <t>Quantity</t>
  </si>
  <si>
    <t>cnReach N500</t>
  </si>
  <si>
    <t>IIOTcnReachN500</t>
  </si>
  <si>
    <t>Category Mapping</t>
  </si>
  <si>
    <t>Single Radio</t>
  </si>
  <si>
    <t>Dual Radio</t>
  </si>
  <si>
    <t>Category 10 Tier 1 Low</t>
  </si>
  <si>
    <t>Category 10 Tier 1 Price</t>
  </si>
  <si>
    <t>Category 10 Tier 2 Low</t>
  </si>
  <si>
    <t>Category 10 Tier 2 Price</t>
  </si>
  <si>
    <t>Category 10 Tier 3 Low</t>
  </si>
  <si>
    <t>Category 10 Tier 3 Price</t>
  </si>
  <si>
    <t>Category 10 Tier 4 Low</t>
  </si>
  <si>
    <t>Category 10 Tier 5 Price</t>
  </si>
  <si>
    <t>Category 10 Tier 4 Price</t>
  </si>
  <si>
    <t>Category 10 Tier 5 Low</t>
  </si>
  <si>
    <t>Category 10 Tier 5 High</t>
  </si>
  <si>
    <t>Category 20 Tier 1 Low</t>
  </si>
  <si>
    <t>Category 20 Tier 1 Price</t>
  </si>
  <si>
    <t>Category 20 Tier 2 Low</t>
  </si>
  <si>
    <t>Category 20 Tier 2 Price</t>
  </si>
  <si>
    <t>Category 20 Tier 3 Low</t>
  </si>
  <si>
    <t>Category 20 Tier 3 Price</t>
  </si>
  <si>
    <t>Category 20 Tier 4 Low</t>
  </si>
  <si>
    <t>Category 20 Tier 4 Price</t>
  </si>
  <si>
    <t>Category 20 Tier 5 Low</t>
  </si>
  <si>
    <t>Category 20 Tier 5 High</t>
  </si>
  <si>
    <t>Category 20 Tier 5 Price</t>
  </si>
  <si>
    <t>Category 30 Tier 1 Low</t>
  </si>
  <si>
    <t>Category 30 Tier 1 Price</t>
  </si>
  <si>
    <t>Category 30 Tier 2 Low</t>
  </si>
  <si>
    <t>Category 30 Tier 2 Price</t>
  </si>
  <si>
    <t>Category 30 Tier 3 Low</t>
  </si>
  <si>
    <t>Category 30 Tier 3 Price</t>
  </si>
  <si>
    <t>Category 30 Tier 4 Low</t>
  </si>
  <si>
    <t>Category 30 Tier 4 Price</t>
  </si>
  <si>
    <t>Category 30 Tier 5 Low</t>
  </si>
  <si>
    <t>Category 30 Tier 5 High</t>
  </si>
  <si>
    <t>Category 30 Tier 5 Price</t>
  </si>
  <si>
    <t>Category 40 Tier 1 Low</t>
  </si>
  <si>
    <t>Category 40 Tier 1 Price</t>
  </si>
  <si>
    <t>Category 40 Tier 2 Low</t>
  </si>
  <si>
    <t>Category 40 Tier 2 Price</t>
  </si>
  <si>
    <t>Category 40 Tier 3 Low</t>
  </si>
  <si>
    <t>Category 40 Tier 3 Price</t>
  </si>
  <si>
    <t>Category 40 Tier 4 Low</t>
  </si>
  <si>
    <t>Category 40 Tier 4 Price</t>
  </si>
  <si>
    <t>Category 40 Tier 5 Low</t>
  </si>
  <si>
    <t>Category 40 Tier 5 High</t>
  </si>
  <si>
    <t>Category 50 Tier 5 Price</t>
  </si>
  <si>
    <t>Category 40 Tier 5 Price</t>
  </si>
  <si>
    <t>Category 50 Tier 1 Low</t>
  </si>
  <si>
    <t>Category 50 Tier 1 Price</t>
  </si>
  <si>
    <t>Category 50 Tier 2 Low</t>
  </si>
  <si>
    <t>Category 50 Tier 2 Price</t>
  </si>
  <si>
    <t>Category 50 Tier 5 High</t>
  </si>
  <si>
    <t>Category 50 Tier 5 Low</t>
  </si>
  <si>
    <t>Category 50 Tier 4 Price</t>
  </si>
  <si>
    <t>Category 50 Tier 4 Low</t>
  </si>
  <si>
    <t>Category 50 Tier 3 Price</t>
  </si>
  <si>
    <t>Category 50 Tier 3 Low</t>
  </si>
  <si>
    <t>Category 60 Tier 1 Low</t>
  </si>
  <si>
    <t>Category 60 Tier 5 Price</t>
  </si>
  <si>
    <t>Category 60 Tier 5 High</t>
  </si>
  <si>
    <t>Category 60 Tier 5 Low</t>
  </si>
  <si>
    <t>Category 60 Tier 4 Price</t>
  </si>
  <si>
    <t>Category 60 Tier 4 Low</t>
  </si>
  <si>
    <t>Category 60 Tier 3 Price</t>
  </si>
  <si>
    <t>Category 60 Tier 3 Low</t>
  </si>
  <si>
    <t>Category 60 Tier 2 Price</t>
  </si>
  <si>
    <t>Category 60 Tier 2 Low</t>
  </si>
  <si>
    <t>Category 60 Tier 1 Price</t>
  </si>
  <si>
    <t>Lower</t>
  </si>
  <si>
    <t>Upper</t>
  </si>
  <si>
    <t>Delta</t>
  </si>
  <si>
    <t>Tier 1</t>
  </si>
  <si>
    <t>Tier 2</t>
  </si>
  <si>
    <t>Tier 3</t>
  </si>
  <si>
    <t>Tier 4</t>
  </si>
  <si>
    <t>Tier 5</t>
  </si>
  <si>
    <t>BackhaulPTP650</t>
  </si>
  <si>
    <t>BackhaulPTP700</t>
  </si>
  <si>
    <t>BackhaulPTP800</t>
  </si>
  <si>
    <t>BackhaulPTP810</t>
  </si>
  <si>
    <t>BackhaulPTP820C</t>
  </si>
  <si>
    <t>BackhaulPTP820G</t>
  </si>
  <si>
    <t>BackhaulPTP820S</t>
  </si>
  <si>
    <t>Product Class</t>
  </si>
  <si>
    <t>Part Number</t>
  </si>
  <si>
    <t>Category10Tier1</t>
  </si>
  <si>
    <t>Category10Tier2</t>
  </si>
  <si>
    <t>Category10Tier3</t>
  </si>
  <si>
    <t>Category10Tier4</t>
  </si>
  <si>
    <t>Category10Tier5</t>
  </si>
  <si>
    <t>Category20Tier1</t>
  </si>
  <si>
    <t>Category20Tier2</t>
  </si>
  <si>
    <t>Category20Tier3</t>
  </si>
  <si>
    <t>Category20Tier4</t>
  </si>
  <si>
    <t>Category20Tier5</t>
  </si>
  <si>
    <t>Category30Tier1</t>
  </si>
  <si>
    <t>Category30Tier2</t>
  </si>
  <si>
    <t>Category30Tier3</t>
  </si>
  <si>
    <t>Category30Tier4</t>
  </si>
  <si>
    <t>Category30Tier5</t>
  </si>
  <si>
    <t>Category40Tier1</t>
  </si>
  <si>
    <t>Category40Tier2</t>
  </si>
  <si>
    <t>Category40Tier3</t>
  </si>
  <si>
    <t>Category40Tier5</t>
  </si>
  <si>
    <t>Category40Tier4</t>
  </si>
  <si>
    <t>Category50Tier1</t>
  </si>
  <si>
    <t>Category50Tier2</t>
  </si>
  <si>
    <t>Category50Tier3</t>
  </si>
  <si>
    <t>Category50Tier4</t>
  </si>
  <si>
    <t>Category50Tier5</t>
  </si>
  <si>
    <t>Category60Tier1</t>
  </si>
  <si>
    <t>Category60Tier2</t>
  </si>
  <si>
    <t>Category60Tier3</t>
  </si>
  <si>
    <t>Category60Tier4</t>
  </si>
  <si>
    <t>Category60Tier5</t>
  </si>
  <si>
    <t>Service Category</t>
  </si>
  <si>
    <t>Price Tier</t>
  </si>
  <si>
    <t>Unit
Price</t>
  </si>
  <si>
    <t>CC-PRC30T1-WW</t>
  </si>
  <si>
    <t>CC-PRC30T2-WW</t>
  </si>
  <si>
    <t>CC-PRC30T3-WW</t>
  </si>
  <si>
    <t>CC-PRC30T4-WW</t>
  </si>
  <si>
    <t>CC-PRC30T5-WW</t>
  </si>
  <si>
    <t>CC-PRC40T1-WW</t>
  </si>
  <si>
    <t>CC-PRC40T2-WW</t>
  </si>
  <si>
    <t>CC-PRC40T3-WW</t>
  </si>
  <si>
    <t>CC-PRC40T4-WW</t>
  </si>
  <si>
    <t>CC-PRC40T5-WW</t>
  </si>
  <si>
    <t>CC-PRC50T1-WW</t>
  </si>
  <si>
    <t>CC-PRC50T2-WW</t>
  </si>
  <si>
    <t>CC-PRC50T3-WW</t>
  </si>
  <si>
    <t>CC-PRC50T4-WW</t>
  </si>
  <si>
    <t>CC-PRC50T5-WW</t>
  </si>
  <si>
    <t>CC-PRC60T1-WW</t>
  </si>
  <si>
    <t>CC-PRC60T2-WW</t>
  </si>
  <si>
    <t>CC-PRC60T3-WW</t>
  </si>
  <si>
    <t>CC-PRC60T4-WW</t>
  </si>
  <si>
    <t>CC-PRC60T5-WW</t>
  </si>
  <si>
    <t>Service
Category</t>
  </si>
  <si>
    <t>Contact:</t>
  </si>
  <si>
    <t>Phone:</t>
  </si>
  <si>
    <t>Email:</t>
  </si>
  <si>
    <t>Expiration Date:</t>
  </si>
  <si>
    <t>Cambium Care Prime Service Category 30 Price Tier 1</t>
  </si>
  <si>
    <t>Cambium Care Prime Service Category 30 Price Tier 2</t>
  </si>
  <si>
    <t>Cambium Care Prime Service Category 30 Price Tier 3</t>
  </si>
  <si>
    <t>Cambium Care Prime Service Category 30 Price Tier 4</t>
  </si>
  <si>
    <t>Cambium Care Prime Service Category 30 Price Tier 5</t>
  </si>
  <si>
    <t>Cambium Care Prime Service Category 40 Price Tier 1</t>
  </si>
  <si>
    <t>Cambium Care Prime Service Category 40 Price Tier 2</t>
  </si>
  <si>
    <t>Cambium Care Prime Service Category 40 Price Tier 3</t>
  </si>
  <si>
    <t>Cambium Care Prime Service Category 40 Price Tier 4</t>
  </si>
  <si>
    <t>Cambium Care Prime Service Category 40 Price Tier 5</t>
  </si>
  <si>
    <t>Cambium Care Prime Service Category 50 Price Tier 1</t>
  </si>
  <si>
    <t>Cambium Care Prime Service Category 50 Price Tier 2</t>
  </si>
  <si>
    <t>Cambium Care Prime Service Category 50 Price Tier 3</t>
  </si>
  <si>
    <t>Cambium Care Prime Service Category 50 Price Tier 4</t>
  </si>
  <si>
    <t>Cambium Care Prime Service Category 50 Price Tier 5</t>
  </si>
  <si>
    <t>Cambium Care Prime Service Category 60 Price Tier 1</t>
  </si>
  <si>
    <t>Cambium Care Prime Service Category 60 Price Tier 2</t>
  </si>
  <si>
    <t>Cambium Care Prime Service Category 60 Price Tier 3</t>
  </si>
  <si>
    <t>Cambium Care Prime Service Category 60 Price Tier 4</t>
  </si>
  <si>
    <t>Cambium Care Prime Service Category 60 Price Tier 5</t>
  </si>
  <si>
    <t>N/A</t>
  </si>
  <si>
    <t>Unit  
Price</t>
  </si>
  <si>
    <t>Company:</t>
  </si>
  <si>
    <t>Sales Contact:</t>
  </si>
  <si>
    <t xml:space="preserve">                                        Infrastructure Device List</t>
  </si>
  <si>
    <t>To Hide Cells, Worksheets, and Protect Cells</t>
  </si>
  <si>
    <t>There are three "publicly" viewable worksheets:  Quote, Service Categories-Price Tiers, and Instructions.  Hide the other worksheets by right-click and select "Hide".</t>
  </si>
  <si>
    <t>Lock/Hide Cells – Locking a cell keeps someone from selecting the cell.  Hide keeps someone from seeing the cell forumula.  I have locked all of the cells in the publicly viewable sheets.  I hid all of the cells with forumulas.  The latter probably isn't necessary – if you can't select a cell you can't see its contents anyway.  To lock and/or hide a cell:  Ctrl-1 &gt; Protection, then select "Lock" and or "Hidden".</t>
  </si>
  <si>
    <t>Protect Sheet – This protects specific worksheets.  Review &gt; Protect Sheet.  Quote:  The only box to be checked is "Select Unlocked Cells".  The other two sheets should have no boxes checked.  Enter password twice.</t>
  </si>
  <si>
    <t>Protect Workbook – This keeps anyone from unhiding sheets.  After hiding sheets:  Review &gt; Protect Workbook.  Enter password twice.</t>
  </si>
  <si>
    <t>Category30Custom</t>
  </si>
  <si>
    <t>Custom Quote</t>
  </si>
  <si>
    <t>Category10Custom</t>
  </si>
  <si>
    <t>Category20Custom</t>
  </si>
  <si>
    <t>Category40Custom</t>
  </si>
  <si>
    <t>Category50Custom</t>
  </si>
  <si>
    <t>Category60Custom</t>
  </si>
  <si>
    <t>For debugging the Customer Quote, make text black in columns N-Q</t>
  </si>
  <si>
    <t xml:space="preserve">Multi-Year Total: </t>
  </si>
  <si>
    <t>Cambium Care Prime End-Customer Quote</t>
  </si>
  <si>
    <t>Cambium Care Prime Service Category Mapping</t>
  </si>
  <si>
    <t>Cambium Care Prime pricing is based on infrastructure device count only</t>
  </si>
  <si>
    <t>Cambium Care Prime Part Numbers</t>
  </si>
  <si>
    <t>IDU (Single Modem)</t>
  </si>
  <si>
    <t>IDU (Dual Modem)</t>
  </si>
  <si>
    <t>Quote Date:</t>
  </si>
  <si>
    <t>MDP/MSRP
(Each)</t>
  </si>
  <si>
    <t>E-C Price
(Each)</t>
  </si>
  <si>
    <t>Extended
E-C Price</t>
  </si>
  <si>
    <t>1-Year Quote Total:</t>
  </si>
  <si>
    <t>Distributor:</t>
  </si>
  <si>
    <t>Quotation Submitted by:</t>
  </si>
  <si>
    <t>End-Customer:</t>
  </si>
  <si>
    <t>CMM</t>
  </si>
  <si>
    <t>CMM5 Controller</t>
  </si>
  <si>
    <t>CMM5 Power &amp; Sync</t>
  </si>
  <si>
    <t>CMM4 w/Switch &amp; GPS</t>
  </si>
  <si>
    <t>CMM4 no Switch</t>
  </si>
  <si>
    <t>CMM4 Rack Mount</t>
  </si>
  <si>
    <t>To Modify the Pulldown Menus</t>
  </si>
  <si>
    <t>* Copy bold heading</t>
  </si>
  <si>
    <t>* Highlight cells</t>
  </si>
  <si>
    <t>* Highlight cell reference in upper-left, then paste heading</t>
  </si>
  <si>
    <t>RFU-C (Outdoor)</t>
  </si>
  <si>
    <t>RFU-A (Indoor)</t>
  </si>
  <si>
    <t>ePMP</t>
  </si>
  <si>
    <t>PTP450</t>
  </si>
  <si>
    <t>PTP450i</t>
  </si>
  <si>
    <t>CC-PRC10T1-WW</t>
  </si>
  <si>
    <t>CC-PRC10T2-WW</t>
  </si>
  <si>
    <t>CC-PRC10T3-WW</t>
  </si>
  <si>
    <t>CC-PRC10T4-WW</t>
  </si>
  <si>
    <t>CC-PRC10T5-WW</t>
  </si>
  <si>
    <t>CC-PRC20T1-WW</t>
  </si>
  <si>
    <t>CC-PRC20T2-WW</t>
  </si>
  <si>
    <t>CC-PRC20T3-WW</t>
  </si>
  <si>
    <t>CC-PRC20T4-WW</t>
  </si>
  <si>
    <t>CC-PRC20T5-WW</t>
  </si>
  <si>
    <t>Cambium Care Prime Service Category 10 Price Tier 1</t>
  </si>
  <si>
    <t>Cambium Care Prime Service Category 20 Price Tier 2</t>
  </si>
  <si>
    <t>Cambium Care Prime Service Category 10 Price Tier 2</t>
  </si>
  <si>
    <t>Cambium Care Prime Service Category 10 Price Tier 3</t>
  </si>
  <si>
    <t>Cambium Care Prime Service Category 10 Price Tier 4</t>
  </si>
  <si>
    <t>Cambium Care Prime Service Category 10 Price Tier 5</t>
  </si>
  <si>
    <t>Cambium Care Prime Service Category 20 Price Tier 1</t>
  </si>
  <si>
    <t>Cambium Care Prime Service Category 20 Price Tier 3</t>
  </si>
  <si>
    <t>Cambium Care Prime Service Category 20 Price Tier 4</t>
  </si>
  <si>
    <t>Cambium Care Prime Service Category 20 Price Tier 5</t>
  </si>
  <si>
    <t>BackhaulePMP</t>
  </si>
  <si>
    <t>BackhaulPTP450</t>
  </si>
  <si>
    <t>BackhaulPTP450i</t>
  </si>
  <si>
    <t>IRFU (Indoor)</t>
  </si>
  <si>
    <t>Category 15</t>
  </si>
  <si>
    <t>CC-PRC15T1-WW</t>
  </si>
  <si>
    <t>CC-PRC15T2-WW</t>
  </si>
  <si>
    <t>CC-PRC15T3-WW</t>
  </si>
  <si>
    <t>CC-PRC15T4-WW</t>
  </si>
  <si>
    <t>CC-PRC15T5-WW</t>
  </si>
  <si>
    <t>Category15Tier1</t>
  </si>
  <si>
    <t>Category15Tier2</t>
  </si>
  <si>
    <t>Category15Tier3</t>
  </si>
  <si>
    <t>Category15Tier4</t>
  </si>
  <si>
    <t>Category15Tier5</t>
  </si>
  <si>
    <t>Category15Custom</t>
  </si>
  <si>
    <t>Category 25</t>
  </si>
  <si>
    <t>CC-PRC25T1-WW</t>
  </si>
  <si>
    <t>CC-PRC25T2-WW</t>
  </si>
  <si>
    <t>CC-PRC25T3-WW</t>
  </si>
  <si>
    <t>CC-PRC25T4-WW</t>
  </si>
  <si>
    <t>CC-PRC25T5-WW</t>
  </si>
  <si>
    <t>Category25Tier1</t>
  </si>
  <si>
    <t>Category25Tier2</t>
  </si>
  <si>
    <t>Category25Tier3</t>
  </si>
  <si>
    <t>Category25Tier4</t>
  </si>
  <si>
    <t>Category25Tier5</t>
  </si>
  <si>
    <t>Category25Custom</t>
  </si>
  <si>
    <t>Cambium Care Prime Service Category 15 Price Tier 1</t>
  </si>
  <si>
    <t>Cambium Care Prime Service Category 15 Price Tier 2</t>
  </si>
  <si>
    <t>Cambium Care Prime Service Category 15 Price Tier 3</t>
  </si>
  <si>
    <t>Cambium Care Prime Service Category 15 Price Tier 4</t>
  </si>
  <si>
    <t>Cambium Care Prime Service Category 15 Price Tier 5</t>
  </si>
  <si>
    <t>Cambium Care Prime Service Category 25 Price Tier 1</t>
  </si>
  <si>
    <t>Cambium Care Prime Service Category 25 Price Tier 2</t>
  </si>
  <si>
    <t>Cambium Care Prime Service Category 25 Price Tier 3</t>
  </si>
  <si>
    <t>Cambium Care Prime Service Category 25 Price Tier 4</t>
  </si>
  <si>
    <t>Cambium Care Prime Service Category 25 Price Tier 5</t>
  </si>
  <si>
    <t>Category 15 Tier 1 Low</t>
  </si>
  <si>
    <t>Category 15 Tier 1 Price</t>
  </si>
  <si>
    <t>Category 15 Tier 2 Low</t>
  </si>
  <si>
    <t>Category 15 Tier 2 Price</t>
  </si>
  <si>
    <t>Category 15 Tier 3 Low</t>
  </si>
  <si>
    <t>Category 15 Tier 3 Price</t>
  </si>
  <si>
    <t>Category 15 Tier 4 Low</t>
  </si>
  <si>
    <t>Category 15 Tier 4 Price</t>
  </si>
  <si>
    <t>Category 15 Tier 5 Low</t>
  </si>
  <si>
    <t>Category 15 Tier 5 High</t>
  </si>
  <si>
    <t>Category 15 Tier 5 Price</t>
  </si>
  <si>
    <t>Category 25 Tier 1 Low</t>
  </si>
  <si>
    <t>Category 25 Tier 1 Price</t>
  </si>
  <si>
    <t>Category 25 Tier 2 Low</t>
  </si>
  <si>
    <t>Category 25 Tier 2 Price</t>
  </si>
  <si>
    <t>Category 25 Tier 3 Low</t>
  </si>
  <si>
    <t>Category 25 Tier 3 Price</t>
  </si>
  <si>
    <t>Category 25 Tier 4 Low</t>
  </si>
  <si>
    <t>Category 25 Tier 4 Price</t>
  </si>
  <si>
    <t>Category 25 Tier 5 Low</t>
  </si>
  <si>
    <t>Category 25 Tier 5 High</t>
  </si>
  <si>
    <t>Category 25 Tier 5 Price</t>
  </si>
  <si>
    <t>ePMP Force 110 PTP</t>
  </si>
  <si>
    <t>ePMP 1000 AP</t>
  </si>
  <si>
    <t>ePMP 2000 AP</t>
  </si>
  <si>
    <t>ODU-A/ODU-B</t>
  </si>
  <si>
    <t>IDU (CMU)</t>
  </si>
  <si>
    <t>IDU/MMU (Single Modem)</t>
  </si>
  <si>
    <t>IDU/MMU (Dual Modem)</t>
  </si>
  <si>
    <t>PTP800/810</t>
  </si>
  <si>
    <t>VAR:</t>
  </si>
  <si>
    <t>Cambium Care Prime VAR Quote</t>
  </si>
  <si>
    <t>Cambium Care Prime VAR Quote (7% Discount)</t>
  </si>
  <si>
    <t>VAR Price (Each)</t>
  </si>
  <si>
    <t>Extended VAR Price</t>
  </si>
  <si>
    <t>Two-Step Equivalent Price:  If these part numbers ars sold to a VAR (must have a valid CP#), Cambium will issue a 7% rebate during</t>
  </si>
  <si>
    <t>VAR Rebate</t>
  </si>
  <si>
    <t>BackhaulPTP670</t>
  </si>
  <si>
    <t>PTP670</t>
  </si>
  <si>
    <t>Cambium Care Prime Distributor Quote</t>
  </si>
  <si>
    <t>Disty Price (Each)</t>
  </si>
  <si>
    <t>Extended Disty Price</t>
  </si>
  <si>
    <t>the monthly reconciliation process.  Equivalent reference pricing (14% discount:  Distributor price less CP VAR rebate) is shown below.</t>
  </si>
  <si>
    <t>Cambium Care Prime Distributor Quote (14% Discount Equivalent After VAR Rebate)</t>
  </si>
  <si>
    <t>Cambium Care Prime Disty Quote (7% Discount)</t>
  </si>
  <si>
    <t>Ext Disty
Price After
VAR Rebate</t>
  </si>
  <si>
    <t>BackhaulPTP550</t>
  </si>
  <si>
    <t>PTP550</t>
  </si>
  <si>
    <t>BackhaulPTP550ODU</t>
  </si>
  <si>
    <t>BackhaulPTP820E</t>
  </si>
  <si>
    <t>PTP820E</t>
  </si>
  <si>
    <t>BackhaulPTP820EODU</t>
  </si>
  <si>
    <t>Distribution</t>
  </si>
  <si>
    <t>DistributionePMP</t>
  </si>
  <si>
    <t>DistributionPMP450</t>
  </si>
  <si>
    <t>DistributionPMP450i</t>
  </si>
  <si>
    <t>DistributionPMP450m</t>
  </si>
  <si>
    <t>DistributionCMM</t>
  </si>
  <si>
    <t>ePMP 3000 AP</t>
  </si>
  <si>
    <t>DistributionePMPePMP3000AP</t>
  </si>
  <si>
    <t>PMP450i Access Point</t>
  </si>
  <si>
    <t>PMP450i 900 MHz Access Point</t>
  </si>
  <si>
    <t>PMP450i 900 Mhz Access Point</t>
  </si>
  <si>
    <t>IIOT</t>
  </si>
  <si>
    <t xml:space="preserve">Ctrl-F3 brings up the Name Manager menu.  Delete the entry for the block of menu items you are adding to.  I think if you're deleting an entry you can do that directly. </t>
  </si>
  <si>
    <t>ePMP Force 300-XX</t>
  </si>
  <si>
    <t>PTP850E</t>
  </si>
  <si>
    <t>cnRanger</t>
  </si>
  <si>
    <t>BackhaulPTP850E</t>
  </si>
  <si>
    <t>DistributioncnRanger</t>
  </si>
  <si>
    <t>*Cambium Care is not available for nor does it extend the life of End Of Support items</t>
  </si>
  <si>
    <t>cnVision</t>
  </si>
  <si>
    <t>MAXr</t>
  </si>
  <si>
    <t>MINI</t>
  </si>
  <si>
    <t>MICRO</t>
  </si>
  <si>
    <t>HUB FLEXr AP</t>
  </si>
  <si>
    <t>HUB FLEXr PTP</t>
  </si>
  <si>
    <t>HUB 360r AP</t>
  </si>
  <si>
    <t>BackhaulcnVision</t>
  </si>
  <si>
    <t>DistributioncnVision</t>
  </si>
  <si>
    <t>Version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</si>
</sst>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409]mmmm\ d\,\ yyyy;@"/>
  </numFmts>
  <fonts count="11" x14ac:knownFonts="1">
    <font>
      <sz val="11"/>
      <color theme="1"/>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8"/>
      <color theme="1"/>
      <name val="Calibri"/>
      <family val="2"/>
      <scheme val="minor"/>
    </font>
    <font>
      <sz val="11"/>
      <name val="Calibri"/>
      <family val="2"/>
      <scheme val="minor"/>
    </font>
    <font>
      <b/>
      <sz val="12"/>
      <color theme="1"/>
      <name val="Calibri"/>
      <family val="2"/>
      <scheme val="minor"/>
    </font>
    <font>
      <sz val="11"/>
      <color rgb="FFFF0000"/>
      <name val="Calibri"/>
      <family val="2"/>
      <scheme val="minor"/>
    </font>
    <font>
      <u/>
      <sz val="11"/>
      <color theme="10"/>
      <name val="Calibri"/>
      <family val="2"/>
      <scheme val="minor"/>
    </font>
    <font>
      <sz val="9"/>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AED395"/>
        <bgColor indexed="64"/>
      </patternFill>
    </fill>
    <fill>
      <patternFill patternType="solid">
        <fgColor theme="9" tint="0.39997558519241921"/>
        <bgColor indexed="64"/>
      </patternFill>
    </fill>
    <fill>
      <patternFill patternType="solid">
        <fgColor theme="5" tint="0.79998168889431442"/>
        <bgColor indexed="64"/>
      </patternFill>
    </fill>
  </fills>
  <borders count="5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auto="1"/>
      </left>
      <right/>
      <top/>
      <bottom style="thin">
        <color auto="1"/>
      </bottom>
      <diagonal/>
    </border>
    <border>
      <left/>
      <right style="thin">
        <color auto="1"/>
      </right>
      <top/>
      <bottom style="thin">
        <color auto="1"/>
      </bottom>
      <diagonal/>
    </border>
    <border>
      <left/>
      <right/>
      <top/>
      <bottom style="thin">
        <color indexed="64"/>
      </bottom>
      <diagonal/>
    </border>
    <border>
      <left/>
      <right style="medium">
        <color indexed="64"/>
      </right>
      <top/>
      <bottom style="thin">
        <color auto="1"/>
      </bottom>
      <diagonal/>
    </border>
    <border>
      <left style="medium">
        <color auto="1"/>
      </left>
      <right/>
      <top/>
      <bottom style="medium">
        <color auto="1"/>
      </bottom>
      <diagonal/>
    </border>
    <border>
      <left/>
      <right style="thin">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thin">
        <color indexed="64"/>
      </right>
      <top style="medium">
        <color indexed="64"/>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style="thin">
        <color indexed="64"/>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352">
    <xf numFmtId="0" fontId="0" fillId="0" borderId="0" xfId="0"/>
    <xf numFmtId="0" fontId="2" fillId="0" borderId="0" xfId="0" applyFont="1"/>
    <xf numFmtId="164" fontId="0" fillId="0" borderId="0" xfId="0" applyNumberFormat="1"/>
    <xf numFmtId="0" fontId="2" fillId="4" borderId="11" xfId="0" applyFont="1" applyFill="1" applyBorder="1"/>
    <xf numFmtId="0" fontId="2" fillId="4" borderId="12" xfId="0" applyFont="1" applyFill="1" applyBorder="1" applyAlignment="1">
      <alignment horizontal="right"/>
    </xf>
    <xf numFmtId="3" fontId="2" fillId="4" borderId="13" xfId="0" applyNumberFormat="1" applyFont="1" applyFill="1" applyBorder="1" applyAlignment="1">
      <alignment horizontal="right"/>
    </xf>
    <xf numFmtId="165" fontId="2" fillId="4" borderId="14" xfId="0" applyNumberFormat="1" applyFont="1" applyFill="1" applyBorder="1" applyAlignment="1">
      <alignment horizontal="right"/>
    </xf>
    <xf numFmtId="0" fontId="0" fillId="5" borderId="19" xfId="0" applyFill="1" applyBorder="1"/>
    <xf numFmtId="0" fontId="0" fillId="5" borderId="16" xfId="0" applyFill="1" applyBorder="1"/>
    <xf numFmtId="0" fontId="0" fillId="5" borderId="17" xfId="0" applyFill="1" applyBorder="1" applyAlignment="1">
      <alignment horizontal="right"/>
    </xf>
    <xf numFmtId="3" fontId="0" fillId="5" borderId="17" xfId="0" applyNumberFormat="1" applyFill="1" applyBorder="1" applyAlignment="1">
      <alignment horizontal="right"/>
    </xf>
    <xf numFmtId="164" fontId="0" fillId="5" borderId="0" xfId="0" applyNumberFormat="1" applyFill="1" applyBorder="1"/>
    <xf numFmtId="165" fontId="0" fillId="5" borderId="21" xfId="0" applyNumberFormat="1" applyFill="1" applyBorder="1"/>
    <xf numFmtId="0" fontId="0" fillId="5" borderId="20" xfId="0" applyFill="1" applyBorder="1"/>
    <xf numFmtId="0" fontId="0" fillId="5" borderId="0" xfId="0" applyFill="1" applyBorder="1" applyAlignment="1">
      <alignment horizontal="right"/>
    </xf>
    <xf numFmtId="3" fontId="0" fillId="5" borderId="0" xfId="0" applyNumberFormat="1" applyFill="1" applyBorder="1" applyAlignment="1">
      <alignment horizontal="right"/>
    </xf>
    <xf numFmtId="0" fontId="0" fillId="5" borderId="23" xfId="0" applyFill="1" applyBorder="1"/>
    <xf numFmtId="0" fontId="0" fillId="5" borderId="24" xfId="0" applyFill="1" applyBorder="1" applyAlignment="1">
      <alignment horizontal="right"/>
    </xf>
    <xf numFmtId="3" fontId="0" fillId="5" borderId="24" xfId="0" applyNumberFormat="1" applyFill="1" applyBorder="1" applyAlignment="1">
      <alignment horizontal="right"/>
    </xf>
    <xf numFmtId="165" fontId="0" fillId="5" borderId="25" xfId="0" applyNumberFormat="1" applyFill="1" applyBorder="1"/>
    <xf numFmtId="0" fontId="0" fillId="5" borderId="15" xfId="0" applyFill="1" applyBorder="1"/>
    <xf numFmtId="165" fontId="0" fillId="5" borderId="18" xfId="0" applyNumberFormat="1" applyFill="1" applyBorder="1"/>
    <xf numFmtId="0" fontId="0" fillId="5" borderId="22" xfId="0" applyFill="1" applyBorder="1"/>
    <xf numFmtId="164" fontId="0" fillId="5" borderId="24" xfId="0" applyNumberFormat="1" applyFill="1" applyBorder="1"/>
    <xf numFmtId="0" fontId="0" fillId="0" borderId="0" xfId="0" applyAlignment="1">
      <alignment horizontal="center"/>
    </xf>
    <xf numFmtId="0" fontId="0" fillId="5" borderId="26" xfId="0" applyFill="1" applyBorder="1"/>
    <xf numFmtId="0" fontId="0" fillId="5" borderId="27" xfId="0" applyFill="1" applyBorder="1"/>
    <xf numFmtId="0" fontId="0" fillId="5" borderId="28" xfId="0" applyFill="1" applyBorder="1" applyAlignment="1">
      <alignment horizontal="right"/>
    </xf>
    <xf numFmtId="3" fontId="0" fillId="5" borderId="28" xfId="0" applyNumberFormat="1" applyFill="1" applyBorder="1" applyAlignment="1">
      <alignment horizontal="right"/>
    </xf>
    <xf numFmtId="164" fontId="0" fillId="5" borderId="28" xfId="0" applyNumberFormat="1" applyFill="1" applyBorder="1"/>
    <xf numFmtId="165" fontId="0" fillId="5" borderId="29" xfId="0" applyNumberFormat="1" applyFill="1" applyBorder="1"/>
    <xf numFmtId="0" fontId="0" fillId="5" borderId="0" xfId="0" applyFill="1"/>
    <xf numFmtId="164" fontId="0" fillId="5" borderId="0" xfId="0" applyNumberFormat="1" applyFill="1"/>
    <xf numFmtId="0" fontId="0" fillId="0" borderId="0" xfId="0" applyFill="1"/>
    <xf numFmtId="164" fontId="0" fillId="0" borderId="0" xfId="0" applyNumberFormat="1" applyFill="1"/>
    <xf numFmtId="0" fontId="0" fillId="0" borderId="0" xfId="0" applyNumberFormat="1" applyFill="1"/>
    <xf numFmtId="0" fontId="0" fillId="5" borderId="17" xfId="0" applyFill="1" applyBorder="1"/>
    <xf numFmtId="0" fontId="0" fillId="5" borderId="0" xfId="0" applyFill="1" applyBorder="1"/>
    <xf numFmtId="0" fontId="0" fillId="5" borderId="24" xfId="0" applyFill="1" applyBorder="1"/>
    <xf numFmtId="0" fontId="0" fillId="5" borderId="28" xfId="0" applyFill="1" applyBorder="1"/>
    <xf numFmtId="0" fontId="2" fillId="4" borderId="10" xfId="0" applyFont="1" applyFill="1" applyBorder="1" applyAlignment="1">
      <alignment wrapText="1"/>
    </xf>
    <xf numFmtId="0" fontId="2" fillId="4" borderId="13" xfId="0" applyFont="1" applyFill="1" applyBorder="1" applyAlignment="1">
      <alignment wrapText="1"/>
    </xf>
    <xf numFmtId="164" fontId="2" fillId="4" borderId="13" xfId="0" applyNumberFormat="1" applyFont="1" applyFill="1" applyBorder="1" applyAlignment="1">
      <alignment horizontal="right" wrapText="1"/>
    </xf>
    <xf numFmtId="0" fontId="0" fillId="3" borderId="15" xfId="0" applyFill="1" applyBorder="1"/>
    <xf numFmtId="0" fontId="0" fillId="3" borderId="16" xfId="0" applyFill="1" applyBorder="1"/>
    <xf numFmtId="0" fontId="0" fillId="3" borderId="17" xfId="0" applyFill="1" applyBorder="1" applyAlignment="1">
      <alignment horizontal="right"/>
    </xf>
    <xf numFmtId="3" fontId="0" fillId="3" borderId="17" xfId="0" applyNumberFormat="1" applyFill="1" applyBorder="1" applyAlignment="1">
      <alignment horizontal="right"/>
    </xf>
    <xf numFmtId="0" fontId="0" fillId="3" borderId="19" xfId="0" applyFill="1" applyBorder="1"/>
    <xf numFmtId="0" fontId="0" fillId="3" borderId="20" xfId="0" applyFill="1" applyBorder="1"/>
    <xf numFmtId="0" fontId="0" fillId="3" borderId="0" xfId="0" applyFill="1" applyBorder="1" applyAlignment="1">
      <alignment horizontal="right"/>
    </xf>
    <xf numFmtId="3" fontId="0" fillId="3" borderId="0" xfId="0" applyNumberFormat="1" applyFill="1" applyBorder="1" applyAlignment="1">
      <alignment horizontal="right"/>
    </xf>
    <xf numFmtId="0" fontId="0" fillId="3" borderId="22" xfId="0" applyFill="1" applyBorder="1"/>
    <xf numFmtId="0" fontId="0" fillId="3" borderId="23" xfId="0" applyFill="1" applyBorder="1"/>
    <xf numFmtId="0" fontId="0" fillId="3" borderId="24" xfId="0" applyFill="1" applyBorder="1" applyAlignment="1">
      <alignment horizontal="right"/>
    </xf>
    <xf numFmtId="3" fontId="0" fillId="3" borderId="24" xfId="0" applyNumberFormat="1" applyFill="1" applyBorder="1" applyAlignment="1">
      <alignment horizontal="right"/>
    </xf>
    <xf numFmtId="0" fontId="0" fillId="8" borderId="0" xfId="0" applyFill="1"/>
    <xf numFmtId="0" fontId="0" fillId="8" borderId="0" xfId="0" applyFill="1" applyAlignment="1">
      <alignment horizontal="center"/>
    </xf>
    <xf numFmtId="164" fontId="0" fillId="8" borderId="0" xfId="0" applyNumberFormat="1" applyFill="1"/>
    <xf numFmtId="0" fontId="0" fillId="3" borderId="0" xfId="0" applyFill="1"/>
    <xf numFmtId="164" fontId="0" fillId="3" borderId="0" xfId="0" applyNumberFormat="1" applyFill="1"/>
    <xf numFmtId="0" fontId="0" fillId="3" borderId="17" xfId="0" applyFill="1" applyBorder="1"/>
    <xf numFmtId="0" fontId="0" fillId="3" borderId="0" xfId="0" applyFill="1" applyBorder="1"/>
    <xf numFmtId="0" fontId="0" fillId="3" borderId="24" xfId="0" applyFill="1" applyBorder="1"/>
    <xf numFmtId="164" fontId="0" fillId="3" borderId="0" xfId="0" applyNumberFormat="1" applyFill="1" applyBorder="1"/>
    <xf numFmtId="164" fontId="0" fillId="3" borderId="24" xfId="0" applyNumberFormat="1" applyFill="1" applyBorder="1"/>
    <xf numFmtId="165" fontId="0" fillId="3" borderId="18" xfId="0" applyNumberFormat="1" applyFill="1" applyBorder="1"/>
    <xf numFmtId="165" fontId="0" fillId="3" borderId="21" xfId="0" applyNumberFormat="1" applyFill="1" applyBorder="1"/>
    <xf numFmtId="165" fontId="0" fillId="3" borderId="25" xfId="0" applyNumberFormat="1" applyFill="1" applyBorder="1"/>
    <xf numFmtId="0" fontId="3" fillId="8" borderId="0" xfId="0" applyFont="1" applyFill="1"/>
    <xf numFmtId="164" fontId="0" fillId="3" borderId="0" xfId="0" applyNumberFormat="1" applyFill="1" applyBorder="1" applyAlignment="1">
      <alignment horizontal="right"/>
    </xf>
    <xf numFmtId="164" fontId="0" fillId="3" borderId="24" xfId="0" applyNumberFormat="1" applyFill="1" applyBorder="1" applyAlignment="1">
      <alignment horizontal="right"/>
    </xf>
    <xf numFmtId="164" fontId="0" fillId="5" borderId="0" xfId="0" applyNumberFormat="1" applyFill="1" applyBorder="1" applyAlignment="1">
      <alignment horizontal="right"/>
    </xf>
    <xf numFmtId="164" fontId="0" fillId="3" borderId="0" xfId="0" applyNumberFormat="1" applyFill="1" applyAlignment="1">
      <alignment horizontal="right"/>
    </xf>
    <xf numFmtId="164" fontId="0" fillId="5" borderId="0" xfId="0" applyNumberFormat="1" applyFill="1" applyAlignment="1">
      <alignment horizontal="right"/>
    </xf>
    <xf numFmtId="164" fontId="6" fillId="3" borderId="17" xfId="0" applyNumberFormat="1" applyFont="1" applyFill="1" applyBorder="1"/>
    <xf numFmtId="164" fontId="6" fillId="5" borderId="17" xfId="0" applyNumberFormat="1" applyFont="1" applyFill="1" applyBorder="1"/>
    <xf numFmtId="3" fontId="0" fillId="3" borderId="0" xfId="0" applyNumberFormat="1" applyFill="1"/>
    <xf numFmtId="0" fontId="0" fillId="3" borderId="0" xfId="0" applyFill="1" applyAlignment="1">
      <alignment horizontal="right"/>
    </xf>
    <xf numFmtId="3" fontId="0" fillId="3" borderId="0" xfId="0" applyNumberFormat="1" applyFill="1" applyAlignment="1">
      <alignment horizontal="right"/>
    </xf>
    <xf numFmtId="3" fontId="0" fillId="5" borderId="0" xfId="0" applyNumberFormat="1" applyFill="1"/>
    <xf numFmtId="3" fontId="0" fillId="5" borderId="0" xfId="0" applyNumberFormat="1" applyFill="1" applyAlignment="1">
      <alignment horizontal="right"/>
    </xf>
    <xf numFmtId="0" fontId="0" fillId="0" borderId="0" xfId="0" applyAlignment="1">
      <alignment wrapText="1"/>
    </xf>
    <xf numFmtId="0" fontId="3" fillId="8" borderId="0" xfId="0" applyFont="1" applyFill="1" applyAlignment="1" applyProtection="1">
      <alignment horizontal="center"/>
      <protection hidden="1"/>
    </xf>
    <xf numFmtId="0" fontId="3" fillId="8" borderId="0" xfId="0" applyFont="1" applyFill="1" applyProtection="1">
      <protection hidden="1"/>
    </xf>
    <xf numFmtId="0" fontId="0" fillId="8" borderId="0" xfId="0" applyFill="1" applyProtection="1">
      <protection hidden="1"/>
    </xf>
    <xf numFmtId="0" fontId="0" fillId="0" borderId="14" xfId="0" applyBorder="1" applyProtection="1">
      <protection locked="0"/>
    </xf>
    <xf numFmtId="0" fontId="0" fillId="0" borderId="35"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2" xfId="0" applyBorder="1" applyAlignment="1" applyProtection="1">
      <alignment horizontal="center"/>
      <protection locked="0"/>
    </xf>
    <xf numFmtId="0" fontId="0" fillId="0" borderId="3" xfId="0" applyBorder="1" applyProtection="1">
      <protection locked="0"/>
    </xf>
    <xf numFmtId="0" fontId="0" fillId="0" borderId="4" xfId="0" applyBorder="1" applyProtection="1">
      <protection locked="0"/>
    </xf>
    <xf numFmtId="0" fontId="0" fillId="0" borderId="4" xfId="0" applyBorder="1" applyAlignment="1" applyProtection="1">
      <alignment horizontal="center"/>
      <protection locked="0"/>
    </xf>
    <xf numFmtId="0" fontId="0" fillId="0" borderId="5" xfId="0"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hidden="1"/>
    </xf>
    <xf numFmtId="164" fontId="0" fillId="0" borderId="4" xfId="0" applyNumberFormat="1" applyBorder="1" applyProtection="1">
      <protection hidden="1"/>
    </xf>
    <xf numFmtId="0" fontId="0" fillId="0" borderId="4" xfId="0" applyNumberFormat="1" applyBorder="1" applyProtection="1">
      <protection hidden="1"/>
    </xf>
    <xf numFmtId="164" fontId="0" fillId="0" borderId="8" xfId="0" applyNumberFormat="1" applyBorder="1" applyProtection="1">
      <protection hidden="1"/>
    </xf>
    <xf numFmtId="0" fontId="0" fillId="0" borderId="5" xfId="0" applyBorder="1" applyAlignment="1" applyProtection="1">
      <alignment horizontal="center"/>
      <protection hidden="1"/>
    </xf>
    <xf numFmtId="0" fontId="0" fillId="0" borderId="6" xfId="0" applyBorder="1" applyAlignment="1" applyProtection="1">
      <alignment horizontal="left"/>
      <protection hidden="1"/>
    </xf>
    <xf numFmtId="164" fontId="0" fillId="0" borderId="6" xfId="0" applyNumberFormat="1" applyBorder="1" applyProtection="1">
      <protection hidden="1"/>
    </xf>
    <xf numFmtId="0" fontId="0" fillId="0" borderId="6" xfId="0" applyNumberFormat="1" applyBorder="1" applyProtection="1">
      <protection hidden="1"/>
    </xf>
    <xf numFmtId="164" fontId="0" fillId="0" borderId="9" xfId="0" applyNumberFormat="1" applyBorder="1" applyProtection="1">
      <protection hidden="1"/>
    </xf>
    <xf numFmtId="0" fontId="2" fillId="4" borderId="31" xfId="0" applyFont="1" applyFill="1" applyBorder="1" applyAlignment="1" applyProtection="1">
      <alignment horizontal="center"/>
      <protection hidden="1"/>
    </xf>
    <xf numFmtId="0" fontId="2" fillId="4" borderId="0" xfId="0" applyFont="1" applyFill="1" applyAlignment="1" applyProtection="1">
      <alignment horizontal="center"/>
      <protection hidden="1"/>
    </xf>
    <xf numFmtId="0" fontId="0" fillId="4" borderId="0" xfId="0" applyFill="1" applyProtection="1">
      <protection hidden="1"/>
    </xf>
    <xf numFmtId="0" fontId="2" fillId="4" borderId="0" xfId="0" applyFont="1" applyFill="1" applyAlignment="1" applyProtection="1">
      <alignment horizontal="right"/>
      <protection hidden="1"/>
    </xf>
    <xf numFmtId="164" fontId="2" fillId="4" borderId="0" xfId="0" applyNumberFormat="1" applyFont="1" applyFill="1" applyProtection="1">
      <protection hidden="1"/>
    </xf>
    <xf numFmtId="0" fontId="4" fillId="8" borderId="0" xfId="0" applyFont="1" applyFill="1" applyAlignment="1" applyProtection="1">
      <alignment horizontal="centerContinuous"/>
      <protection hidden="1"/>
    </xf>
    <xf numFmtId="0" fontId="2" fillId="9" borderId="10" xfId="0" applyFont="1" applyFill="1" applyBorder="1" applyAlignment="1" applyProtection="1">
      <alignment wrapText="1"/>
      <protection hidden="1"/>
    </xf>
    <xf numFmtId="0" fontId="2" fillId="9" borderId="11" xfId="0" applyFont="1" applyFill="1" applyBorder="1" applyProtection="1">
      <protection hidden="1"/>
    </xf>
    <xf numFmtId="0" fontId="2" fillId="9" borderId="12" xfId="0" applyFont="1" applyFill="1" applyBorder="1" applyAlignment="1" applyProtection="1">
      <alignment horizontal="right"/>
      <protection hidden="1"/>
    </xf>
    <xf numFmtId="3" fontId="2" fillId="9" borderId="13" xfId="0" applyNumberFormat="1" applyFont="1" applyFill="1" applyBorder="1" applyAlignment="1" applyProtection="1">
      <alignment horizontal="right"/>
      <protection hidden="1"/>
    </xf>
    <xf numFmtId="164" fontId="2" fillId="9" borderId="14" xfId="0" applyNumberFormat="1" applyFont="1" applyFill="1" applyBorder="1" applyAlignment="1" applyProtection="1">
      <alignment horizontal="right" wrapText="1"/>
      <protection hidden="1"/>
    </xf>
    <xf numFmtId="0" fontId="0" fillId="3" borderId="15" xfId="0" applyFill="1" applyBorder="1" applyProtection="1">
      <protection hidden="1"/>
    </xf>
    <xf numFmtId="0" fontId="0" fillId="3" borderId="16" xfId="0" applyFill="1" applyBorder="1" applyProtection="1">
      <protection hidden="1"/>
    </xf>
    <xf numFmtId="0" fontId="0" fillId="3" borderId="17" xfId="0" applyFill="1" applyBorder="1" applyAlignment="1" applyProtection="1">
      <alignment horizontal="right"/>
      <protection hidden="1"/>
    </xf>
    <xf numFmtId="3" fontId="0" fillId="3" borderId="17" xfId="0" applyNumberFormat="1" applyFill="1" applyBorder="1" applyAlignment="1" applyProtection="1">
      <alignment horizontal="right"/>
      <protection hidden="1"/>
    </xf>
    <xf numFmtId="164" fontId="0" fillId="3" borderId="18" xfId="0" applyNumberFormat="1" applyFill="1" applyBorder="1" applyAlignment="1" applyProtection="1">
      <alignment horizontal="right"/>
      <protection hidden="1"/>
    </xf>
    <xf numFmtId="0" fontId="0" fillId="3" borderId="19" xfId="0" applyFill="1" applyBorder="1" applyProtection="1">
      <protection hidden="1"/>
    </xf>
    <xf numFmtId="0" fontId="0" fillId="3" borderId="20" xfId="0" applyFill="1" applyBorder="1" applyProtection="1">
      <protection hidden="1"/>
    </xf>
    <xf numFmtId="0" fontId="0" fillId="3" borderId="0" xfId="0" applyFill="1" applyBorder="1" applyAlignment="1" applyProtection="1">
      <alignment horizontal="right"/>
      <protection hidden="1"/>
    </xf>
    <xf numFmtId="3" fontId="0" fillId="3" borderId="0" xfId="0" applyNumberFormat="1" applyFill="1" applyBorder="1" applyAlignment="1" applyProtection="1">
      <alignment horizontal="right"/>
      <protection hidden="1"/>
    </xf>
    <xf numFmtId="164" fontId="0" fillId="3" borderId="21" xfId="0" applyNumberFormat="1" applyFill="1" applyBorder="1" applyAlignment="1" applyProtection="1">
      <alignment horizontal="right"/>
      <protection hidden="1"/>
    </xf>
    <xf numFmtId="0" fontId="0" fillId="3" borderId="22" xfId="0" applyFill="1" applyBorder="1" applyProtection="1">
      <protection hidden="1"/>
    </xf>
    <xf numFmtId="0" fontId="0" fillId="3" borderId="23" xfId="0" applyFill="1" applyBorder="1" applyProtection="1">
      <protection hidden="1"/>
    </xf>
    <xf numFmtId="0" fontId="0" fillId="3" borderId="24" xfId="0" applyFill="1" applyBorder="1" applyAlignment="1" applyProtection="1">
      <alignment horizontal="right"/>
      <protection hidden="1"/>
    </xf>
    <xf numFmtId="3" fontId="0" fillId="3" borderId="24" xfId="0" applyNumberFormat="1" applyFill="1" applyBorder="1" applyAlignment="1" applyProtection="1">
      <alignment horizontal="right"/>
      <protection hidden="1"/>
    </xf>
    <xf numFmtId="164" fontId="0" fillId="3" borderId="25" xfId="0" applyNumberFormat="1" applyFill="1" applyBorder="1" applyAlignment="1" applyProtection="1">
      <alignment horizontal="right"/>
      <protection hidden="1"/>
    </xf>
    <xf numFmtId="0" fontId="0" fillId="6" borderId="19" xfId="0" applyFill="1" applyBorder="1" applyProtection="1">
      <protection hidden="1"/>
    </xf>
    <xf numFmtId="0" fontId="0" fillId="6" borderId="16" xfId="0" applyFill="1" applyBorder="1" applyProtection="1">
      <protection hidden="1"/>
    </xf>
    <xf numFmtId="0" fontId="0" fillId="6" borderId="17" xfId="0" applyFill="1" applyBorder="1" applyAlignment="1" applyProtection="1">
      <alignment horizontal="right"/>
      <protection hidden="1"/>
    </xf>
    <xf numFmtId="3" fontId="0" fillId="6" borderId="17" xfId="0" applyNumberFormat="1" applyFill="1" applyBorder="1" applyAlignment="1" applyProtection="1">
      <alignment horizontal="right"/>
      <protection hidden="1"/>
    </xf>
    <xf numFmtId="164" fontId="0" fillId="6" borderId="21" xfId="0" applyNumberFormat="1" applyFill="1" applyBorder="1" applyAlignment="1" applyProtection="1">
      <alignment horizontal="right"/>
      <protection hidden="1"/>
    </xf>
    <xf numFmtId="0" fontId="0" fillId="6" borderId="20" xfId="0" applyFill="1" applyBorder="1" applyProtection="1">
      <protection hidden="1"/>
    </xf>
    <xf numFmtId="0" fontId="0" fillId="6" borderId="0" xfId="0" applyFill="1" applyBorder="1" applyAlignment="1" applyProtection="1">
      <alignment horizontal="right"/>
      <protection hidden="1"/>
    </xf>
    <xf numFmtId="3" fontId="0" fillId="6" borderId="0" xfId="0" applyNumberFormat="1" applyFill="1" applyBorder="1" applyAlignment="1" applyProtection="1">
      <alignment horizontal="right"/>
      <protection hidden="1"/>
    </xf>
    <xf numFmtId="0" fontId="0" fillId="6" borderId="23" xfId="0" applyFill="1" applyBorder="1" applyProtection="1">
      <protection hidden="1"/>
    </xf>
    <xf numFmtId="0" fontId="0" fillId="6" borderId="24" xfId="0" applyFill="1" applyBorder="1" applyAlignment="1" applyProtection="1">
      <alignment horizontal="right"/>
      <protection hidden="1"/>
    </xf>
    <xf numFmtId="3" fontId="0" fillId="6" borderId="24" xfId="0" applyNumberFormat="1" applyFill="1" applyBorder="1" applyAlignment="1" applyProtection="1">
      <alignment horizontal="right"/>
      <protection hidden="1"/>
    </xf>
    <xf numFmtId="164" fontId="0" fillId="3" borderId="18" xfId="0" applyNumberFormat="1" applyFill="1" applyBorder="1" applyProtection="1">
      <protection hidden="1"/>
    </xf>
    <xf numFmtId="164" fontId="0" fillId="3" borderId="21" xfId="0" applyNumberFormat="1" applyFill="1" applyBorder="1" applyProtection="1">
      <protection hidden="1"/>
    </xf>
    <xf numFmtId="164" fontId="0" fillId="3" borderId="25" xfId="0" applyNumberFormat="1" applyFill="1" applyBorder="1" applyProtection="1">
      <protection hidden="1"/>
    </xf>
    <xf numFmtId="0" fontId="0" fillId="6" borderId="15" xfId="0" applyFill="1" applyBorder="1" applyProtection="1">
      <protection hidden="1"/>
    </xf>
    <xf numFmtId="164" fontId="0" fillId="6" borderId="18" xfId="0" applyNumberFormat="1" applyFill="1" applyBorder="1" applyProtection="1">
      <protection hidden="1"/>
    </xf>
    <xf numFmtId="164" fontId="0" fillId="6" borderId="21" xfId="0" applyNumberFormat="1" applyFill="1" applyBorder="1" applyProtection="1">
      <protection hidden="1"/>
    </xf>
    <xf numFmtId="0" fontId="0" fillId="6" borderId="22" xfId="0" applyFill="1" applyBorder="1" applyProtection="1">
      <protection hidden="1"/>
    </xf>
    <xf numFmtId="164" fontId="0" fillId="6" borderId="25" xfId="0" applyNumberFormat="1" applyFill="1" applyBorder="1" applyProtection="1">
      <protection hidden="1"/>
    </xf>
    <xf numFmtId="0" fontId="0" fillId="6" borderId="26" xfId="0" applyFill="1" applyBorder="1" applyProtection="1">
      <protection hidden="1"/>
    </xf>
    <xf numFmtId="0" fontId="0" fillId="6" borderId="27" xfId="0" applyFill="1" applyBorder="1" applyProtection="1">
      <protection hidden="1"/>
    </xf>
    <xf numFmtId="0" fontId="0" fillId="6" borderId="28" xfId="0" applyFill="1" applyBorder="1" applyAlignment="1" applyProtection="1">
      <alignment horizontal="right"/>
      <protection hidden="1"/>
    </xf>
    <xf numFmtId="3" fontId="0" fillId="6" borderId="28" xfId="0" applyNumberFormat="1" applyFill="1" applyBorder="1" applyAlignment="1" applyProtection="1">
      <alignment horizontal="right"/>
      <protection hidden="1"/>
    </xf>
    <xf numFmtId="164" fontId="0" fillId="6" borderId="29" xfId="0" applyNumberFormat="1" applyFill="1" applyBorder="1" applyProtection="1">
      <protection hidden="1"/>
    </xf>
    <xf numFmtId="0" fontId="0" fillId="3" borderId="16" xfId="0" applyFill="1" applyBorder="1" applyAlignment="1">
      <alignment horizontal="center"/>
    </xf>
    <xf numFmtId="0" fontId="0" fillId="3" borderId="20" xfId="0" applyFill="1" applyBorder="1" applyAlignment="1">
      <alignment horizontal="center"/>
    </xf>
    <xf numFmtId="0" fontId="0" fillId="3" borderId="23" xfId="0" applyFill="1" applyBorder="1" applyAlignment="1">
      <alignment horizontal="center"/>
    </xf>
    <xf numFmtId="0" fontId="0" fillId="5" borderId="16" xfId="0" applyFill="1" applyBorder="1" applyAlignment="1">
      <alignment horizontal="center"/>
    </xf>
    <xf numFmtId="0" fontId="0" fillId="5" borderId="20" xfId="0" applyFill="1" applyBorder="1" applyAlignment="1">
      <alignment horizontal="center"/>
    </xf>
    <xf numFmtId="0" fontId="0" fillId="5" borderId="23" xfId="0" applyFill="1" applyBorder="1" applyAlignment="1">
      <alignment horizontal="center"/>
    </xf>
    <xf numFmtId="0" fontId="0" fillId="0" borderId="0" xfId="0" applyProtection="1">
      <protection hidden="1"/>
    </xf>
    <xf numFmtId="0" fontId="0" fillId="8" borderId="0" xfId="0" applyFill="1" applyAlignment="1" applyProtection="1">
      <alignment horizontal="center"/>
      <protection hidden="1"/>
    </xf>
    <xf numFmtId="164" fontId="0" fillId="8" borderId="0" xfId="0" applyNumberFormat="1" applyFill="1" applyProtection="1">
      <protection hidden="1"/>
    </xf>
    <xf numFmtId="0" fontId="0" fillId="0" borderId="0" xfId="0" applyAlignment="1" applyProtection="1">
      <alignment horizontal="centerContinuous"/>
      <protection hidden="1"/>
    </xf>
    <xf numFmtId="164" fontId="0" fillId="0" borderId="0" xfId="0" applyNumberFormat="1" applyAlignment="1" applyProtection="1">
      <alignment horizontal="centerContinuous"/>
      <protection hidden="1"/>
    </xf>
    <xf numFmtId="0" fontId="0" fillId="8" borderId="0" xfId="0" applyFill="1" applyAlignment="1" applyProtection="1">
      <alignment horizontal="centerContinuous"/>
      <protection hidden="1"/>
    </xf>
    <xf numFmtId="164" fontId="0" fillId="8" borderId="0" xfId="0" applyNumberFormat="1" applyFill="1" applyAlignment="1" applyProtection="1">
      <alignment horizontal="centerContinuous"/>
      <protection hidden="1"/>
    </xf>
    <xf numFmtId="0" fontId="0" fillId="4" borderId="1" xfId="0" applyFill="1" applyBorder="1" applyProtection="1">
      <protection hidden="1"/>
    </xf>
    <xf numFmtId="0" fontId="0" fillId="4" borderId="3" xfId="0" applyFill="1" applyBorder="1" applyProtection="1">
      <protection hidden="1"/>
    </xf>
    <xf numFmtId="0" fontId="0" fillId="4" borderId="5" xfId="0" applyFill="1" applyBorder="1" applyProtection="1">
      <protection hidden="1"/>
    </xf>
    <xf numFmtId="0" fontId="0" fillId="8" borderId="0" xfId="0" applyFill="1" applyBorder="1" applyProtection="1">
      <protection hidden="1"/>
    </xf>
    <xf numFmtId="166" fontId="0" fillId="8" borderId="0" xfId="0" applyNumberFormat="1" applyFill="1" applyBorder="1" applyAlignment="1" applyProtection="1">
      <alignment horizontal="left"/>
      <protection hidden="1"/>
    </xf>
    <xf numFmtId="164" fontId="0" fillId="0" borderId="0" xfId="0" applyNumberFormat="1" applyProtection="1">
      <protection hidden="1"/>
    </xf>
    <xf numFmtId="0" fontId="2" fillId="2" borderId="31" xfId="0" applyFont="1" applyFill="1" applyBorder="1" applyAlignment="1" applyProtection="1">
      <alignment horizontal="centerContinuous"/>
      <protection hidden="1"/>
    </xf>
    <xf numFmtId="0" fontId="2" fillId="2" borderId="37" xfId="0" applyFont="1" applyFill="1" applyBorder="1" applyAlignment="1" applyProtection="1">
      <alignment horizontal="centerContinuous"/>
      <protection hidden="1"/>
    </xf>
    <xf numFmtId="0" fontId="2" fillId="3" borderId="32" xfId="0" applyFont="1" applyFill="1" applyBorder="1" applyAlignment="1" applyProtection="1">
      <alignment horizontal="centerContinuous"/>
      <protection hidden="1"/>
    </xf>
    <xf numFmtId="0" fontId="2" fillId="8" borderId="21" xfId="0" applyFont="1" applyFill="1" applyBorder="1" applyAlignment="1" applyProtection="1">
      <alignment horizontal="centerContinuous"/>
      <protection hidden="1"/>
    </xf>
    <xf numFmtId="0" fontId="0" fillId="7" borderId="31" xfId="0" applyFill="1" applyBorder="1" applyAlignment="1" applyProtection="1">
      <alignment horizontal="centerContinuous"/>
      <protection hidden="1"/>
    </xf>
    <xf numFmtId="164" fontId="0" fillId="7" borderId="32" xfId="0" applyNumberFormat="1" applyFill="1" applyBorder="1" applyAlignment="1" applyProtection="1">
      <alignment horizontal="centerContinuous"/>
      <protection hidden="1"/>
    </xf>
    <xf numFmtId="0" fontId="2" fillId="2" borderId="26" xfId="0" applyFont="1" applyFill="1" applyBorder="1" applyProtection="1">
      <protection hidden="1"/>
    </xf>
    <xf numFmtId="0" fontId="2" fillId="2" borderId="28" xfId="0" applyFont="1" applyFill="1" applyBorder="1" applyProtection="1">
      <protection hidden="1"/>
    </xf>
    <xf numFmtId="0" fontId="2" fillId="2" borderId="27" xfId="0" applyFont="1" applyFill="1" applyBorder="1" applyAlignment="1" applyProtection="1">
      <alignment horizontal="center"/>
      <protection hidden="1"/>
    </xf>
    <xf numFmtId="0" fontId="2" fillId="3" borderId="29" xfId="0" applyFont="1" applyFill="1" applyBorder="1" applyAlignment="1" applyProtection="1">
      <alignment horizontal="center" wrapText="1"/>
      <protection hidden="1"/>
    </xf>
    <xf numFmtId="0" fontId="2" fillId="8" borderId="21" xfId="0" applyFont="1" applyFill="1" applyBorder="1" applyAlignment="1" applyProtection="1">
      <alignment horizontal="center" wrapText="1"/>
      <protection hidden="1"/>
    </xf>
    <xf numFmtId="0" fontId="2" fillId="7" borderId="26" xfId="0" applyFont="1" applyFill="1" applyBorder="1" applyAlignment="1" applyProtection="1">
      <alignment horizontal="center" wrapText="1"/>
      <protection hidden="1"/>
    </xf>
    <xf numFmtId="0" fontId="2" fillId="7" borderId="28" xfId="0" applyFont="1" applyFill="1" applyBorder="1" applyAlignment="1" applyProtection="1">
      <alignment horizontal="center" wrapText="1"/>
      <protection hidden="1"/>
    </xf>
    <xf numFmtId="0" fontId="2" fillId="7" borderId="28" xfId="0" applyFont="1" applyFill="1" applyBorder="1" applyAlignment="1" applyProtection="1">
      <alignment horizontal="right"/>
      <protection hidden="1"/>
    </xf>
    <xf numFmtId="164" fontId="2" fillId="7" borderId="29" xfId="0" applyNumberFormat="1" applyFont="1" applyFill="1" applyBorder="1" applyAlignment="1" applyProtection="1">
      <alignment horizontal="center" wrapText="1"/>
      <protection hidden="1"/>
    </xf>
    <xf numFmtId="0" fontId="0" fillId="0" borderId="1" xfId="0" applyBorder="1" applyProtection="1">
      <protection hidden="1"/>
    </xf>
    <xf numFmtId="0" fontId="0" fillId="0" borderId="2" xfId="0" applyBorder="1" applyProtection="1">
      <protection hidden="1"/>
    </xf>
    <xf numFmtId="0" fontId="0" fillId="0" borderId="2"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3" xfId="0" applyBorder="1" applyProtection="1">
      <protection hidden="1"/>
    </xf>
    <xf numFmtId="0" fontId="0" fillId="0" borderId="4" xfId="0" applyBorder="1" applyProtection="1">
      <protection hidden="1"/>
    </xf>
    <xf numFmtId="0" fontId="0" fillId="0" borderId="4" xfId="0" applyBorder="1" applyAlignment="1" applyProtection="1">
      <alignment horizontal="center"/>
      <protection hidden="1"/>
    </xf>
    <xf numFmtId="0" fontId="0" fillId="0" borderId="35" xfId="0" applyBorder="1" applyAlignment="1" applyProtection="1">
      <alignment horizontal="center"/>
      <protection hidden="1"/>
    </xf>
    <xf numFmtId="0" fontId="0" fillId="8" borderId="0" xfId="0" applyFill="1" applyBorder="1" applyAlignment="1" applyProtection="1">
      <alignment horizontal="center"/>
      <protection hidden="1"/>
    </xf>
    <xf numFmtId="0" fontId="2" fillId="8" borderId="0" xfId="0" applyFont="1" applyFill="1" applyAlignment="1" applyProtection="1">
      <alignment horizontal="right"/>
      <protection hidden="1"/>
    </xf>
    <xf numFmtId="0" fontId="2" fillId="8" borderId="38" xfId="0" applyFont="1" applyFill="1" applyBorder="1" applyAlignment="1" applyProtection="1">
      <alignment horizontal="center"/>
      <protection hidden="1"/>
    </xf>
    <xf numFmtId="0" fontId="0" fillId="0" borderId="5" xfId="0" applyBorder="1" applyProtection="1">
      <protection hidden="1"/>
    </xf>
    <xf numFmtId="0" fontId="0" fillId="0" borderId="6" xfId="0" applyBorder="1" applyProtection="1">
      <protection hidden="1"/>
    </xf>
    <xf numFmtId="0" fontId="0" fillId="0" borderId="6" xfId="0" applyBorder="1" applyAlignment="1" applyProtection="1">
      <alignment horizontal="center"/>
      <protection hidden="1"/>
    </xf>
    <xf numFmtId="0" fontId="0" fillId="0" borderId="36" xfId="0" applyBorder="1" applyAlignment="1" applyProtection="1">
      <alignment horizontal="center"/>
      <protection hidden="1"/>
    </xf>
    <xf numFmtId="0" fontId="2" fillId="8" borderId="0" xfId="0" applyFont="1" applyFill="1" applyBorder="1" applyAlignment="1" applyProtection="1">
      <alignment horizontal="center"/>
      <protection hidden="1"/>
    </xf>
    <xf numFmtId="164" fontId="5" fillId="8" borderId="0" xfId="0" applyNumberFormat="1" applyFont="1" applyFill="1" applyAlignment="1" applyProtection="1">
      <alignment horizontal="left"/>
      <protection hidden="1"/>
    </xf>
    <xf numFmtId="0" fontId="2" fillId="8" borderId="0" xfId="0" applyFont="1" applyFill="1" applyBorder="1" applyAlignment="1" applyProtection="1">
      <alignment horizontal="left"/>
      <protection hidden="1"/>
    </xf>
    <xf numFmtId="0" fontId="2" fillId="8" borderId="0" xfId="0" applyFont="1" applyFill="1" applyAlignment="1" applyProtection="1">
      <alignment horizontal="left"/>
      <protection hidden="1"/>
    </xf>
    <xf numFmtId="0" fontId="4" fillId="8" borderId="0" xfId="0" applyFont="1" applyFill="1" applyAlignment="1">
      <alignment horizontal="centerContinuous"/>
    </xf>
    <xf numFmtId="0" fontId="0" fillId="8" borderId="0" xfId="0" applyFill="1" applyAlignment="1">
      <alignment horizontal="centerContinuous"/>
    </xf>
    <xf numFmtId="0" fontId="2" fillId="8" borderId="0" xfId="0" applyFont="1" applyFill="1" applyAlignment="1">
      <alignment horizontal="centerContinuous"/>
    </xf>
    <xf numFmtId="0" fontId="2" fillId="9" borderId="11" xfId="0" applyFont="1" applyFill="1" applyBorder="1" applyAlignment="1" applyProtection="1">
      <alignment wrapText="1"/>
      <protection hidden="1"/>
    </xf>
    <xf numFmtId="0" fontId="7" fillId="8" borderId="0" xfId="0" applyFont="1" applyFill="1" applyAlignment="1" applyProtection="1">
      <alignment horizontal="left"/>
      <protection hidden="1"/>
    </xf>
    <xf numFmtId="0" fontId="0" fillId="4" borderId="48" xfId="0" applyFill="1" applyBorder="1" applyProtection="1">
      <protection hidden="1"/>
    </xf>
    <xf numFmtId="0" fontId="0" fillId="3" borderId="42" xfId="0" applyFill="1" applyBorder="1"/>
    <xf numFmtId="0" fontId="0" fillId="3" borderId="39" xfId="0" applyFill="1" applyBorder="1"/>
    <xf numFmtId="0" fontId="0" fillId="3" borderId="43" xfId="0" applyFill="1" applyBorder="1"/>
    <xf numFmtId="0" fontId="0" fillId="3" borderId="44" xfId="0" applyFill="1" applyBorder="1"/>
    <xf numFmtId="0" fontId="0" fillId="3" borderId="41" xfId="0" applyFill="1" applyBorder="1"/>
    <xf numFmtId="0" fontId="0" fillId="3" borderId="45" xfId="0" applyFill="1" applyBorder="1"/>
    <xf numFmtId="0" fontId="0" fillId="3" borderId="46" xfId="0" applyFill="1" applyBorder="1"/>
    <xf numFmtId="0" fontId="0" fillId="3" borderId="40" xfId="0" applyFill="1" applyBorder="1"/>
    <xf numFmtId="0" fontId="0" fillId="3" borderId="47" xfId="0" applyFill="1" applyBorder="1"/>
    <xf numFmtId="0" fontId="0" fillId="6" borderId="42" xfId="0" applyFill="1" applyBorder="1"/>
    <xf numFmtId="0" fontId="0" fillId="6" borderId="39" xfId="0" applyFill="1" applyBorder="1"/>
    <xf numFmtId="0" fontId="0" fillId="6" borderId="43" xfId="0" applyFill="1" applyBorder="1"/>
    <xf numFmtId="0" fontId="0" fillId="6" borderId="46" xfId="0" applyFill="1" applyBorder="1"/>
    <xf numFmtId="0" fontId="0" fillId="6" borderId="40" xfId="0" applyFill="1" applyBorder="1"/>
    <xf numFmtId="0" fontId="0" fillId="6" borderId="47" xfId="0" applyFill="1" applyBorder="1"/>
    <xf numFmtId="0" fontId="0" fillId="6" borderId="44" xfId="0" applyFill="1" applyBorder="1"/>
    <xf numFmtId="0" fontId="0" fillId="6" borderId="41" xfId="0" applyFill="1" applyBorder="1"/>
    <xf numFmtId="0" fontId="0" fillId="6" borderId="45" xfId="0" applyFill="1" applyBorder="1"/>
    <xf numFmtId="0" fontId="0" fillId="6" borderId="48" xfId="0" applyFill="1" applyBorder="1"/>
    <xf numFmtId="0" fontId="0" fillId="6" borderId="49" xfId="0" applyFill="1" applyBorder="1"/>
    <xf numFmtId="0" fontId="0" fillId="6" borderId="50" xfId="0" applyFill="1" applyBorder="1"/>
    <xf numFmtId="164" fontId="2" fillId="7" borderId="32" xfId="0" applyNumberFormat="1" applyFont="1" applyFill="1" applyBorder="1" applyAlignment="1" applyProtection="1">
      <alignment horizontal="centerContinuous"/>
      <protection hidden="1"/>
    </xf>
    <xf numFmtId="0" fontId="0" fillId="8" borderId="0" xfId="0" applyFill="1" applyBorder="1" applyProtection="1">
      <protection locked="0"/>
    </xf>
    <xf numFmtId="0" fontId="2" fillId="8" borderId="0" xfId="0" applyFont="1" applyFill="1" applyAlignment="1">
      <alignment horizontal="left"/>
    </xf>
    <xf numFmtId="0" fontId="0" fillId="0" borderId="0" xfId="0" applyAlignment="1">
      <alignment vertical="top" wrapText="1"/>
    </xf>
    <xf numFmtId="0" fontId="0" fillId="0" borderId="0" xfId="0" applyAlignment="1">
      <alignment vertical="top"/>
    </xf>
    <xf numFmtId="0" fontId="0" fillId="0" borderId="4" xfId="0" applyBorder="1" applyAlignment="1" applyProtection="1">
      <alignment horizontal="left"/>
      <protection hidden="1"/>
    </xf>
    <xf numFmtId="164" fontId="0" fillId="3" borderId="17" xfId="0" applyNumberFormat="1" applyFill="1" applyBorder="1" applyAlignment="1">
      <alignment horizontal="right"/>
    </xf>
    <xf numFmtId="164" fontId="0" fillId="5" borderId="17" xfId="0" applyNumberFormat="1" applyFill="1" applyBorder="1" applyAlignment="1">
      <alignment horizontal="right"/>
    </xf>
    <xf numFmtId="0" fontId="8" fillId="8" borderId="0" xfId="0" applyFont="1" applyFill="1" applyProtection="1">
      <protection hidden="1"/>
    </xf>
    <xf numFmtId="0" fontId="8" fillId="8" borderId="0" xfId="0" applyFont="1" applyFill="1" applyAlignment="1" applyProtection="1">
      <alignment horizontal="center"/>
      <protection hidden="1"/>
    </xf>
    <xf numFmtId="0" fontId="8" fillId="8" borderId="0" xfId="0" applyFont="1" applyFill="1"/>
    <xf numFmtId="0" fontId="8" fillId="0" borderId="0" xfId="0" applyFont="1"/>
    <xf numFmtId="0" fontId="2" fillId="7" borderId="19" xfId="0" applyFont="1" applyFill="1" applyBorder="1" applyAlignment="1" applyProtection="1">
      <alignment horizontal="center" wrapText="1"/>
      <protection hidden="1"/>
    </xf>
    <xf numFmtId="0" fontId="2" fillId="7" borderId="0" xfId="0" applyFont="1" applyFill="1" applyBorder="1" applyAlignment="1" applyProtection="1">
      <alignment horizontal="center" wrapText="1"/>
      <protection hidden="1"/>
    </xf>
    <xf numFmtId="0" fontId="2" fillId="8" borderId="0" xfId="0" applyFont="1" applyFill="1" applyBorder="1" applyAlignment="1" applyProtection="1">
      <alignment horizontal="center" wrapText="1"/>
      <protection hidden="1"/>
    </xf>
    <xf numFmtId="0" fontId="2" fillId="8" borderId="0" xfId="0" applyFont="1" applyFill="1" applyBorder="1" applyAlignment="1" applyProtection="1">
      <alignment horizontal="centerContinuous"/>
      <protection hidden="1"/>
    </xf>
    <xf numFmtId="0" fontId="0" fillId="8" borderId="44" xfId="0" applyFont="1" applyFill="1" applyBorder="1" applyAlignment="1" applyProtection="1">
      <alignment horizontal="center" wrapText="1"/>
      <protection hidden="1"/>
    </xf>
    <xf numFmtId="0" fontId="0" fillId="8" borderId="3" xfId="0" applyFont="1" applyFill="1" applyBorder="1" applyAlignment="1" applyProtection="1">
      <alignment horizontal="center" wrapText="1"/>
      <protection hidden="1"/>
    </xf>
    <xf numFmtId="0" fontId="0" fillId="8" borderId="41" xfId="0" applyFont="1" applyFill="1" applyBorder="1" applyAlignment="1" applyProtection="1">
      <alignment horizontal="center" wrapText="1"/>
      <protection hidden="1"/>
    </xf>
    <xf numFmtId="0" fontId="0" fillId="8" borderId="4" xfId="0" applyFont="1" applyFill="1" applyBorder="1" applyAlignment="1" applyProtection="1">
      <alignment horizontal="center" wrapText="1"/>
      <protection hidden="1"/>
    </xf>
    <xf numFmtId="0" fontId="0" fillId="8" borderId="41" xfId="0" applyFont="1" applyFill="1" applyBorder="1" applyAlignment="1" applyProtection="1">
      <alignment horizontal="right"/>
      <protection hidden="1"/>
    </xf>
    <xf numFmtId="0" fontId="0" fillId="8" borderId="4" xfId="0" applyFont="1" applyFill="1" applyBorder="1" applyAlignment="1" applyProtection="1">
      <alignment horizontal="right"/>
      <protection hidden="1"/>
    </xf>
    <xf numFmtId="164" fontId="0" fillId="8" borderId="41" xfId="0" applyNumberFormat="1" applyFont="1" applyFill="1" applyBorder="1" applyAlignment="1" applyProtection="1">
      <alignment horizontal="right" wrapText="1"/>
      <protection hidden="1"/>
    </xf>
    <xf numFmtId="164" fontId="0" fillId="8" borderId="4" xfId="0" applyNumberFormat="1" applyFont="1" applyFill="1" applyBorder="1" applyAlignment="1" applyProtection="1">
      <alignment horizontal="right" wrapText="1"/>
      <protection hidden="1"/>
    </xf>
    <xf numFmtId="164" fontId="0" fillId="0" borderId="4" xfId="0" applyNumberFormat="1" applyBorder="1" applyAlignment="1" applyProtection="1">
      <alignment horizontal="right"/>
      <protection hidden="1"/>
    </xf>
    <xf numFmtId="164" fontId="0" fillId="0" borderId="6" xfId="0" applyNumberFormat="1" applyBorder="1" applyAlignment="1" applyProtection="1">
      <alignment horizontal="right"/>
      <protection hidden="1"/>
    </xf>
    <xf numFmtId="164" fontId="0" fillId="8" borderId="45" xfId="0" applyNumberFormat="1" applyFont="1" applyFill="1" applyBorder="1" applyAlignment="1" applyProtection="1">
      <alignment horizontal="right" wrapText="1"/>
      <protection hidden="1"/>
    </xf>
    <xf numFmtId="164" fontId="0" fillId="8" borderId="8" xfId="0" applyNumberFormat="1" applyFont="1" applyFill="1" applyBorder="1" applyAlignment="1" applyProtection="1">
      <alignment horizontal="right" wrapText="1"/>
      <protection hidden="1"/>
    </xf>
    <xf numFmtId="164" fontId="0" fillId="0" borderId="8" xfId="0" applyNumberFormat="1" applyBorder="1" applyAlignment="1" applyProtection="1">
      <alignment horizontal="right"/>
      <protection hidden="1"/>
    </xf>
    <xf numFmtId="164" fontId="0" fillId="0" borderId="9" xfId="0" applyNumberFormat="1" applyBorder="1" applyAlignment="1" applyProtection="1">
      <alignment horizontal="right"/>
      <protection hidden="1"/>
    </xf>
    <xf numFmtId="0" fontId="0" fillId="8" borderId="1" xfId="0" applyFont="1" applyFill="1" applyBorder="1" applyAlignment="1" applyProtection="1">
      <alignment horizontal="center" wrapText="1"/>
      <protection hidden="1"/>
    </xf>
    <xf numFmtId="0" fontId="0" fillId="8" borderId="2" xfId="0" applyFont="1" applyFill="1" applyBorder="1" applyAlignment="1" applyProtection="1">
      <alignment horizontal="center" wrapText="1"/>
      <protection hidden="1"/>
    </xf>
    <xf numFmtId="0" fontId="0" fillId="8" borderId="2" xfId="0" applyFont="1" applyFill="1" applyBorder="1" applyAlignment="1" applyProtection="1">
      <alignment horizontal="right"/>
      <protection hidden="1"/>
    </xf>
    <xf numFmtId="164" fontId="0" fillId="8" borderId="7" xfId="0" applyNumberFormat="1" applyFont="1" applyFill="1" applyBorder="1" applyAlignment="1" applyProtection="1">
      <alignment horizontal="right" wrapText="1"/>
      <protection hidden="1"/>
    </xf>
    <xf numFmtId="164" fontId="0" fillId="8" borderId="2" xfId="0" applyNumberFormat="1" applyFont="1" applyFill="1" applyBorder="1" applyAlignment="1" applyProtection="1">
      <alignment horizontal="right" wrapText="1"/>
      <protection hidden="1"/>
    </xf>
    <xf numFmtId="0" fontId="0" fillId="0" borderId="44" xfId="0" applyBorder="1" applyAlignment="1" applyProtection="1">
      <alignment horizontal="center"/>
      <protection hidden="1"/>
    </xf>
    <xf numFmtId="0" fontId="0" fillId="0" borderId="41" xfId="0" applyBorder="1" applyAlignment="1" applyProtection="1">
      <alignment horizontal="left"/>
      <protection hidden="1"/>
    </xf>
    <xf numFmtId="164" fontId="0" fillId="0" borderId="41" xfId="0" applyNumberFormat="1" applyBorder="1" applyProtection="1">
      <protection hidden="1"/>
    </xf>
    <xf numFmtId="0" fontId="0" fillId="0" borderId="41" xfId="0" applyNumberFormat="1" applyBorder="1" applyProtection="1">
      <protection hidden="1"/>
    </xf>
    <xf numFmtId="164" fontId="0" fillId="0" borderId="45" xfId="0" applyNumberFormat="1" applyBorder="1" applyProtection="1">
      <protection hidden="1"/>
    </xf>
    <xf numFmtId="0" fontId="8" fillId="0" borderId="0" xfId="0" applyFont="1" applyProtection="1">
      <protection hidden="1"/>
    </xf>
    <xf numFmtId="0" fontId="7" fillId="7" borderId="30" xfId="0" applyFont="1" applyFill="1" applyBorder="1" applyAlignment="1" applyProtection="1">
      <alignment horizontal="centerContinuous"/>
      <protection hidden="1"/>
    </xf>
    <xf numFmtId="0" fontId="7" fillId="2" borderId="30" xfId="0" applyFont="1" applyFill="1" applyBorder="1" applyAlignment="1" applyProtection="1">
      <alignment horizontal="left"/>
      <protection hidden="1"/>
    </xf>
    <xf numFmtId="0" fontId="2" fillId="4" borderId="0" xfId="0" applyFont="1" applyFill="1" applyBorder="1" applyAlignment="1" applyProtection="1">
      <alignment horizontal="center"/>
      <protection hidden="1"/>
    </xf>
    <xf numFmtId="0" fontId="0" fillId="3" borderId="16" xfId="0" applyFill="1" applyBorder="1" applyAlignment="1" applyProtection="1">
      <alignment horizontal="left"/>
      <protection hidden="1"/>
    </xf>
    <xf numFmtId="0" fontId="0" fillId="3" borderId="20" xfId="0" applyFill="1" applyBorder="1" applyAlignment="1" applyProtection="1">
      <alignment horizontal="left"/>
      <protection hidden="1"/>
    </xf>
    <xf numFmtId="0" fontId="0" fillId="3" borderId="23" xfId="0" applyFill="1" applyBorder="1" applyAlignment="1" applyProtection="1">
      <alignment horizontal="left"/>
      <protection hidden="1"/>
    </xf>
    <xf numFmtId="0" fontId="0" fillId="6" borderId="20" xfId="0" applyFill="1" applyBorder="1" applyAlignment="1" applyProtection="1">
      <alignment horizontal="left"/>
      <protection hidden="1"/>
    </xf>
    <xf numFmtId="164" fontId="2" fillId="8" borderId="0" xfId="0" applyNumberFormat="1" applyFont="1" applyFill="1" applyBorder="1" applyAlignment="1" applyProtection="1">
      <alignment horizontal="right"/>
      <protection hidden="1"/>
    </xf>
    <xf numFmtId="164" fontId="8" fillId="8" borderId="0" xfId="0" applyNumberFormat="1" applyFont="1" applyFill="1" applyProtection="1">
      <protection hidden="1"/>
    </xf>
    <xf numFmtId="0" fontId="2" fillId="10" borderId="54" xfId="0" applyFont="1" applyFill="1" applyBorder="1" applyAlignment="1">
      <alignment wrapText="1"/>
    </xf>
    <xf numFmtId="0" fontId="2" fillId="10" borderId="55" xfId="0" applyFont="1" applyFill="1" applyBorder="1" applyAlignment="1">
      <alignment wrapText="1"/>
    </xf>
    <xf numFmtId="0" fontId="2" fillId="10" borderId="55" xfId="0" applyFont="1" applyFill="1" applyBorder="1"/>
    <xf numFmtId="0" fontId="2" fillId="10" borderId="56" xfId="0" applyFont="1" applyFill="1" applyBorder="1" applyAlignment="1">
      <alignment wrapText="1"/>
    </xf>
    <xf numFmtId="164" fontId="0" fillId="5" borderId="24" xfId="0" applyNumberFormat="1" applyFill="1" applyBorder="1" applyAlignment="1">
      <alignment horizontal="right"/>
    </xf>
    <xf numFmtId="164" fontId="0" fillId="6" borderId="18" xfId="0" applyNumberFormat="1" applyFill="1" applyBorder="1" applyAlignment="1" applyProtection="1">
      <alignment horizontal="right"/>
      <protection hidden="1"/>
    </xf>
    <xf numFmtId="0" fontId="3" fillId="0" borderId="0" xfId="0" applyFont="1"/>
    <xf numFmtId="0" fontId="9" fillId="0" borderId="36" xfId="2" applyBorder="1" applyProtection="1">
      <protection locked="0"/>
    </xf>
    <xf numFmtId="0" fontId="2" fillId="8" borderId="0" xfId="0" applyFont="1" applyFill="1" applyBorder="1" applyAlignment="1" applyProtection="1">
      <alignment horizontal="right"/>
      <protection hidden="1"/>
    </xf>
    <xf numFmtId="164" fontId="2" fillId="8" borderId="0" xfId="0" applyNumberFormat="1" applyFont="1" applyFill="1" applyBorder="1" applyProtection="1">
      <protection hidden="1"/>
    </xf>
    <xf numFmtId="0" fontId="2" fillId="7" borderId="0" xfId="0" applyFont="1" applyFill="1" applyBorder="1" applyAlignment="1" applyProtection="1">
      <alignment horizontal="center"/>
      <protection hidden="1"/>
    </xf>
    <xf numFmtId="0" fontId="2" fillId="8" borderId="0" xfId="0" applyFont="1" applyFill="1" applyBorder="1" applyAlignment="1" applyProtection="1">
      <alignment horizontal="center"/>
      <protection locked="0"/>
    </xf>
    <xf numFmtId="0" fontId="2" fillId="0" borderId="4" xfId="0" applyFont="1" applyBorder="1"/>
    <xf numFmtId="0" fontId="2" fillId="3" borderId="4" xfId="0" applyFont="1" applyFill="1" applyBorder="1"/>
    <xf numFmtId="0" fontId="0" fillId="3" borderId="4" xfId="0" applyFill="1" applyBorder="1"/>
    <xf numFmtId="0" fontId="0" fillId="11" borderId="4" xfId="0" applyFill="1" applyBorder="1"/>
    <xf numFmtId="0" fontId="2" fillId="11" borderId="4" xfId="0" applyFont="1" applyFill="1" applyBorder="1"/>
    <xf numFmtId="0" fontId="2" fillId="0" borderId="33" xfId="0" applyFont="1" applyBorder="1"/>
    <xf numFmtId="0" fontId="0" fillId="0" borderId="33" xfId="0" applyBorder="1"/>
    <xf numFmtId="0" fontId="0" fillId="11" borderId="33" xfId="0" applyFont="1" applyFill="1" applyBorder="1"/>
    <xf numFmtId="0" fontId="0" fillId="11" borderId="51" xfId="0" applyFont="1" applyFill="1" applyBorder="1"/>
    <xf numFmtId="0" fontId="0" fillId="11" borderId="17" xfId="0" applyFont="1" applyFill="1" applyBorder="1"/>
    <xf numFmtId="0" fontId="0" fillId="11" borderId="17" xfId="0" applyFill="1" applyBorder="1"/>
    <xf numFmtId="0" fontId="0" fillId="11" borderId="16" xfId="0" applyFill="1" applyBorder="1"/>
    <xf numFmtId="0" fontId="0" fillId="11" borderId="52" xfId="0" applyFont="1" applyFill="1" applyBorder="1"/>
    <xf numFmtId="0" fontId="0" fillId="11" borderId="24" xfId="0" applyFill="1" applyBorder="1"/>
    <xf numFmtId="0" fontId="0" fillId="11" borderId="23" xfId="0" applyFill="1" applyBorder="1"/>
    <xf numFmtId="0" fontId="0" fillId="3" borderId="33" xfId="0" applyFont="1" applyFill="1" applyBorder="1"/>
    <xf numFmtId="0" fontId="0" fillId="3" borderId="51" xfId="0" applyFont="1" applyFill="1" applyBorder="1"/>
    <xf numFmtId="0" fontId="0" fillId="11" borderId="53" xfId="0" applyFont="1" applyFill="1" applyBorder="1"/>
    <xf numFmtId="0" fontId="0" fillId="11" borderId="0" xfId="0" applyFill="1" applyBorder="1"/>
    <xf numFmtId="0" fontId="0" fillId="11" borderId="20" xfId="0" applyFill="1" applyBorder="1"/>
    <xf numFmtId="0" fontId="0" fillId="3" borderId="53" xfId="0" applyFont="1" applyFill="1" applyBorder="1"/>
    <xf numFmtId="0" fontId="0" fillId="3" borderId="0" xfId="0" applyFont="1" applyFill="1" applyBorder="1"/>
    <xf numFmtId="0" fontId="0" fillId="11" borderId="33" xfId="0" applyFill="1" applyBorder="1"/>
    <xf numFmtId="0" fontId="0" fillId="11" borderId="53" xfId="0" applyFill="1" applyBorder="1"/>
    <xf numFmtId="0" fontId="0" fillId="3" borderId="33" xfId="0" applyFill="1" applyBorder="1"/>
    <xf numFmtId="0" fontId="0" fillId="3" borderId="53" xfId="0" applyFill="1" applyBorder="1"/>
    <xf numFmtId="0" fontId="0" fillId="3" borderId="51" xfId="0" applyFill="1" applyBorder="1"/>
    <xf numFmtId="0" fontId="0" fillId="11" borderId="4" xfId="0" applyFont="1" applyFill="1" applyBorder="1"/>
    <xf numFmtId="0" fontId="0" fillId="11" borderId="51" xfId="0" applyFill="1" applyBorder="1"/>
    <xf numFmtId="0" fontId="0" fillId="11" borderId="0" xfId="0" applyFont="1" applyFill="1" applyBorder="1"/>
    <xf numFmtId="0" fontId="0" fillId="3" borderId="4" xfId="0" applyFont="1" applyFill="1" applyBorder="1"/>
    <xf numFmtId="0" fontId="0" fillId="3" borderId="52" xfId="0" applyFill="1" applyBorder="1"/>
    <xf numFmtId="0" fontId="0" fillId="11" borderId="52" xfId="0" applyFill="1" applyBorder="1"/>
    <xf numFmtId="0" fontId="10" fillId="8" borderId="0" xfId="0" applyFont="1" applyFill="1" applyProtection="1">
      <protection hidden="1"/>
    </xf>
    <xf numFmtId="166" fontId="0" fillId="0" borderId="49" xfId="0" applyNumberFormat="1" applyBorder="1" applyAlignment="1" applyProtection="1">
      <alignment horizontal="left"/>
      <protection hidden="1"/>
    </xf>
    <xf numFmtId="166" fontId="0" fillId="0" borderId="50" xfId="0" applyNumberFormat="1" applyBorder="1" applyAlignment="1" applyProtection="1">
      <alignment horizontal="left"/>
      <protection hidden="1"/>
    </xf>
    <xf numFmtId="0" fontId="0" fillId="8" borderId="2" xfId="0" applyNumberFormat="1" applyFill="1" applyBorder="1" applyAlignment="1" applyProtection="1">
      <alignment horizontal="left"/>
      <protection locked="0"/>
    </xf>
    <xf numFmtId="0" fontId="0" fillId="8" borderId="7" xfId="0" applyNumberFormat="1"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8"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9" fillId="0" borderId="0" xfId="2" applyBorder="1" applyProtection="1">
      <protection locked="0"/>
    </xf>
    <xf numFmtId="0" fontId="0" fillId="0" borderId="0" xfId="0" applyBorder="1" applyProtection="1">
      <protection locked="0"/>
    </xf>
    <xf numFmtId="0" fontId="0" fillId="0" borderId="21" xfId="0" applyBorder="1" applyProtection="1">
      <protection locked="0"/>
    </xf>
    <xf numFmtId="166" fontId="0" fillId="0" borderId="4" xfId="0" applyNumberFormat="1" applyBorder="1" applyAlignment="1" applyProtection="1">
      <alignment horizontal="left"/>
      <protection hidden="1"/>
    </xf>
    <xf numFmtId="166" fontId="0" fillId="0" borderId="8" xfId="0" applyNumberFormat="1" applyBorder="1" applyAlignment="1" applyProtection="1">
      <alignment horizontal="left"/>
      <protection hidden="1"/>
    </xf>
    <xf numFmtId="166" fontId="0" fillId="8" borderId="4" xfId="0" applyNumberFormat="1" applyFill="1" applyBorder="1" applyAlignment="1" applyProtection="1">
      <alignment horizontal="left"/>
      <protection hidden="1"/>
    </xf>
    <xf numFmtId="166" fontId="0" fillId="8" borderId="8" xfId="0" applyNumberFormat="1" applyFill="1" applyBorder="1" applyAlignment="1" applyProtection="1">
      <alignment horizontal="left"/>
      <protection hidden="1"/>
    </xf>
    <xf numFmtId="166" fontId="0" fillId="8" borderId="6" xfId="0" applyNumberFormat="1" applyFill="1" applyBorder="1" applyAlignment="1" applyProtection="1">
      <alignment horizontal="left"/>
      <protection hidden="1"/>
    </xf>
    <xf numFmtId="166" fontId="0" fillId="8" borderId="9" xfId="0" applyNumberFormat="1" applyFill="1" applyBorder="1" applyAlignment="1" applyProtection="1">
      <alignment horizontal="left"/>
      <protection hidden="1"/>
    </xf>
    <xf numFmtId="0" fontId="0" fillId="0" borderId="33" xfId="0" applyNumberFormat="1" applyBorder="1" applyAlignment="1" applyProtection="1">
      <alignment horizontal="left"/>
      <protection locked="0"/>
    </xf>
    <xf numFmtId="0" fontId="0" fillId="0" borderId="34" xfId="0" applyNumberFormat="1" applyBorder="1" applyAlignment="1" applyProtection="1">
      <alignment horizontal="left"/>
      <protection locked="0"/>
    </xf>
    <xf numFmtId="0" fontId="0" fillId="0" borderId="35" xfId="0" applyNumberFormat="1" applyBorder="1" applyAlignment="1" applyProtection="1">
      <alignment horizontal="left"/>
      <protection locked="0"/>
    </xf>
  </cellXfs>
  <cellStyles count="3">
    <cellStyle name="Hyperlink" xfId="2" builtinId="8"/>
    <cellStyle name="Normal" xfId="0" builtinId="0"/>
    <cellStyle name="Normal 2" xfId="1" xr:uid="{00000000-0005-0000-0000-00000200000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AED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742949</xdr:colOff>
      <xdr:row>2</xdr:row>
      <xdr:rowOff>131185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47849" cy="489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746759</xdr:colOff>
      <xdr:row>2</xdr:row>
      <xdr:rowOff>123565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47849" cy="489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746759</xdr:colOff>
      <xdr:row>2</xdr:row>
      <xdr:rowOff>123565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47849" cy="4899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565150</xdr:colOff>
      <xdr:row>1</xdr:row>
      <xdr:rowOff>139700</xdr:rowOff>
    </xdr:from>
    <xdr:ext cx="3124200" cy="214630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051550" y="323850"/>
          <a:ext cx="3124200" cy="214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0</xdr:col>
      <xdr:colOff>76200</xdr:colOff>
      <xdr:row>0</xdr:row>
      <xdr:rowOff>76200</xdr:rowOff>
    </xdr:from>
    <xdr:to>
      <xdr:col>8</xdr:col>
      <xdr:colOff>177800</xdr:colOff>
      <xdr:row>42</xdr:row>
      <xdr:rowOff>95250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76200" y="76200"/>
          <a:ext cx="4978400"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How the Quote is Used</a:t>
          </a:r>
        </a:p>
        <a:p>
          <a:endParaRPr lang="en-US" sz="1100"/>
        </a:p>
        <a:p>
          <a:r>
            <a:rPr lang="en-US" sz="1100"/>
            <a:t>The Cambium Care Prime Quoting Tool is used to create a price quotation as the basis for initiating or renewing the Cambium Care </a:t>
          </a:r>
          <a:r>
            <a:rPr lang="en-US" sz="1100">
              <a:solidFill>
                <a:schemeClr val="dk1"/>
              </a:solidFill>
              <a:effectLst/>
              <a:latin typeface="+mn-lt"/>
              <a:ea typeface="+mn-ea"/>
              <a:cs typeface="+mn-cs"/>
            </a:rPr>
            <a:t>Prime</a:t>
          </a:r>
          <a:r>
            <a:rPr lang="en-US" sz="1100"/>
            <a:t> technical support program.  For details on Cambium Care</a:t>
          </a:r>
          <a:r>
            <a:rPr lang="en-US" sz="1100" baseline="0"/>
            <a:t> </a:t>
          </a:r>
          <a:r>
            <a:rPr lang="en-US" sz="1100">
              <a:solidFill>
                <a:schemeClr val="dk1"/>
              </a:solidFill>
              <a:effectLst/>
              <a:latin typeface="+mn-lt"/>
              <a:ea typeface="+mn-ea"/>
              <a:cs typeface="+mn-cs"/>
            </a:rPr>
            <a:t>Prime</a:t>
          </a:r>
          <a:r>
            <a:rPr lang="en-US" sz="1100" baseline="0"/>
            <a:t> and what it includes, see the "Cambium Care Services Guide".  </a:t>
          </a:r>
          <a:r>
            <a:rPr lang="en-US" sz="1100"/>
            <a:t>For details for how to order, see the "Cambium Care </a:t>
          </a:r>
          <a:r>
            <a:rPr lang="en-US" sz="1100">
              <a:solidFill>
                <a:schemeClr val="dk1"/>
              </a:solidFill>
              <a:effectLst/>
              <a:latin typeface="+mn-lt"/>
              <a:ea typeface="+mn-ea"/>
              <a:cs typeface="+mn-cs"/>
            </a:rPr>
            <a:t>Prime</a:t>
          </a:r>
          <a:r>
            <a:rPr lang="en-US" sz="1100"/>
            <a:t> Ordering Guide".  These documents</a:t>
          </a:r>
          <a:r>
            <a:rPr lang="en-US" sz="1100" baseline="0"/>
            <a:t> the Cambium Care Prime Quoting tool are posted at </a:t>
          </a:r>
          <a:r>
            <a:rPr lang="en-US" sz="1100"/>
            <a:t>http://www.cambiumnetworks.com/support/cambium-care.  The completed quote can be used by a value-added reseller or Advanced Partner to enter a sales order for Cambium Care </a:t>
          </a:r>
          <a:r>
            <a:rPr lang="en-US" sz="1100">
              <a:solidFill>
                <a:schemeClr val="dk1"/>
              </a:solidFill>
              <a:effectLst/>
              <a:latin typeface="+mn-lt"/>
              <a:ea typeface="+mn-ea"/>
              <a:cs typeface="+mn-cs"/>
            </a:rPr>
            <a:t>Prime</a:t>
          </a:r>
          <a:r>
            <a:rPr lang="en-US" sz="1100"/>
            <a:t>.</a:t>
          </a:r>
        </a:p>
        <a:p>
          <a:endParaRPr lang="en-US" sz="1100"/>
        </a:p>
        <a:p>
          <a:r>
            <a:rPr lang="en-US" sz="1100" b="1" i="0" u="none" strike="noStrike">
              <a:solidFill>
                <a:schemeClr val="dk1"/>
              </a:solidFill>
              <a:effectLst/>
              <a:latin typeface="+mn-lt"/>
              <a:ea typeface="+mn-ea"/>
              <a:cs typeface="+mn-cs"/>
            </a:rPr>
            <a:t>Who can Complete a Quote?</a:t>
          </a:r>
          <a:r>
            <a:rPr lang="en-US"/>
            <a:t> </a:t>
          </a:r>
        </a:p>
        <a:p>
          <a:endParaRPr lang="en-US" sz="1100"/>
        </a:p>
        <a:p>
          <a:r>
            <a:rPr lang="en-US" sz="1100"/>
            <a:t>The Cambium Care </a:t>
          </a:r>
          <a:r>
            <a:rPr lang="en-US" sz="1100">
              <a:solidFill>
                <a:schemeClr val="dk1"/>
              </a:solidFill>
              <a:effectLst/>
              <a:latin typeface="+mn-lt"/>
              <a:ea typeface="+mn-ea"/>
              <a:cs typeface="+mn-cs"/>
            </a:rPr>
            <a:t>Prime</a:t>
          </a:r>
          <a:r>
            <a:rPr lang="en-US" sz="1100"/>
            <a:t> Quoting Tool may be used by an end-customer, channel partner, or Cambium Networks.</a:t>
          </a:r>
          <a:r>
            <a:rPr lang="en-US" sz="1100" baseline="0"/>
            <a:t>  For assistance with quotes and questions about Cambium Care, contact an authorized Cambium channel partner or click "Request a Quote" on the Cambium web site.</a:t>
          </a:r>
          <a:endParaRPr lang="en-US" sz="1100"/>
        </a:p>
        <a:p>
          <a:endParaRPr lang="en-US" sz="1100"/>
        </a:p>
        <a:p>
          <a:r>
            <a:rPr lang="en-US" sz="1100" b="1"/>
            <a:t>Definitions of Key Terms</a:t>
          </a:r>
        </a:p>
        <a:p>
          <a:endParaRPr lang="en-US" sz="1100"/>
        </a:p>
        <a:p>
          <a:r>
            <a:rPr lang="en-US" sz="1100" u="sng"/>
            <a:t>Service Category:</a:t>
          </a:r>
          <a:r>
            <a:rPr lang="en-US" sz="1100"/>
            <a:t>  </a:t>
          </a:r>
          <a:r>
            <a:rPr lang="en-US" sz="1100">
              <a:solidFill>
                <a:schemeClr val="dk1"/>
              </a:solidFill>
              <a:effectLst/>
              <a:latin typeface="+mn-lt"/>
              <a:ea typeface="+mn-ea"/>
              <a:cs typeface="+mn-cs"/>
            </a:rPr>
            <a:t>Cambium has a broad product line with many product families and thousands of part numbers.  To simplify pricing, we have categorized our network infrastructure products into Service Categories that cluster products of similar price, features, and support complexity together.</a:t>
          </a:r>
          <a:r>
            <a:rPr lang="en-US" sz="1100"/>
            <a:t>   </a:t>
          </a:r>
        </a:p>
        <a:p>
          <a:endParaRPr lang="en-US" sz="1100"/>
        </a:p>
        <a:p>
          <a:r>
            <a:rPr lang="en-US" sz="1100" u="sng"/>
            <a:t>Price Tiers:</a:t>
          </a:r>
          <a:r>
            <a:rPr lang="en-US" sz="1100"/>
            <a:t>  </a:t>
          </a:r>
          <a:r>
            <a:rPr lang="en-US" sz="1100">
              <a:solidFill>
                <a:schemeClr val="dk1"/>
              </a:solidFill>
              <a:effectLst/>
              <a:latin typeface="+mn-lt"/>
              <a:ea typeface="+mn-ea"/>
              <a:cs typeface="+mn-cs"/>
            </a:rPr>
            <a:t>Each Service Category has five price tiers based on device quantity.  Each tier is defined by a range of device quantities and is assigned a unit price.  As device quantities increase, unit prices decrease.  Therefore the larger the network, the lower the per-device price.</a:t>
          </a:r>
          <a:endParaRPr lang="en-US" sz="1100" baseline="0"/>
        </a:p>
        <a:p>
          <a:endParaRPr lang="en-US" sz="1100" baseline="0"/>
        </a:p>
        <a:p>
          <a:r>
            <a:rPr lang="en-US" sz="1100" u="sng" baseline="0"/>
            <a:t>Price List:</a:t>
          </a:r>
          <a:r>
            <a:rPr lang="en-US" sz="1100" baseline="0"/>
            <a:t>  Details of the part numbers and prices for the Service Categories and their respective Price Tiers is listed in the "Service Categories-Price Tiers" tab below.</a:t>
          </a:r>
        </a:p>
        <a:p>
          <a:endParaRPr lang="en-US" sz="1100" baseline="0"/>
        </a:p>
        <a:p>
          <a:r>
            <a:rPr lang="en-US" sz="1100" u="sng"/>
            <a:t>Coverage Period:</a:t>
          </a:r>
          <a:r>
            <a:rPr lang="en-US" sz="1100"/>
            <a:t>  </a:t>
          </a:r>
          <a:r>
            <a:rPr lang="en-US" sz="1100">
              <a:solidFill>
                <a:schemeClr val="dk1"/>
              </a:solidFill>
              <a:effectLst/>
              <a:latin typeface="+mn-lt"/>
              <a:ea typeface="+mn-ea"/>
              <a:cs typeface="+mn-cs"/>
            </a:rPr>
            <a:t>Cambium Care Prime pricing is for one year of technical support coverage.  Coverage commences when the end-customer accepts the terms and conditions.  </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t>Cambium Care Prime pricing is for one year of technical support coverage and All Risks Advance Replacement coverage for your infrastructure devices.  If you purchase coverage for additional devices during the coverage period, the pricing will be based on the same or better Price Tier as the original purchase.  </a:t>
          </a:r>
          <a:r>
            <a:rPr lang="en-US" sz="1100">
              <a:solidFill>
                <a:schemeClr val="dk1"/>
              </a:solidFill>
              <a:effectLst/>
              <a:latin typeface="+mn-lt"/>
              <a:ea typeface="+mn-ea"/>
              <a:cs typeface="+mn-cs"/>
            </a:rPr>
            <a:t>Multi-year discounts are available.</a:t>
          </a:r>
          <a:endParaRPr lang="en-US">
            <a:effectLst/>
          </a:endParaRPr>
        </a:p>
      </xdr:txBody>
    </xdr:sp>
    <xdr:clientData/>
  </xdr:twoCellAnchor>
  <xdr:twoCellAnchor>
    <xdr:from>
      <xdr:col>8</xdr:col>
      <xdr:colOff>292100</xdr:colOff>
      <xdr:row>0</xdr:row>
      <xdr:rowOff>76200</xdr:rowOff>
    </xdr:from>
    <xdr:to>
      <xdr:col>16</xdr:col>
      <xdr:colOff>565150</xdr:colOff>
      <xdr:row>42</xdr:row>
      <xdr:rowOff>82550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5168900" y="76200"/>
          <a:ext cx="4984750" cy="774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Creating</a:t>
          </a:r>
          <a:r>
            <a:rPr lang="en-US" sz="1100" b="1" baseline="0"/>
            <a:t> a Quote </a:t>
          </a:r>
          <a:r>
            <a:rPr lang="en-US" sz="1100" b="1"/>
            <a:t>("End-Customer Quote"</a:t>
          </a:r>
          <a:r>
            <a:rPr lang="en-US" sz="1100" b="1" baseline="0"/>
            <a:t> Tab)</a:t>
          </a:r>
          <a:endParaRPr lang="en-US" sz="1100" b="1"/>
        </a:p>
        <a:p>
          <a:endParaRPr lang="en-US" sz="1100"/>
        </a:p>
        <a:p>
          <a:r>
            <a:rPr lang="en-US" sz="1100" u="sng">
              <a:solidFill>
                <a:schemeClr val="dk1"/>
              </a:solidFill>
              <a:effectLst/>
              <a:latin typeface="+mn-lt"/>
              <a:ea typeface="+mn-ea"/>
              <a:cs typeface="+mn-cs"/>
            </a:rPr>
            <a:t>Sales Contact Information: </a:t>
          </a:r>
          <a:r>
            <a:rPr lang="en-US" sz="1100" baseline="0">
              <a:solidFill>
                <a:schemeClr val="dk1"/>
              </a:solidFill>
              <a:effectLst/>
              <a:latin typeface="+mn-lt"/>
              <a:ea typeface="+mn-ea"/>
              <a:cs typeface="+mn-cs"/>
            </a:rPr>
            <a:t>  If the quote is completed by a sales organization, enter the requested details.  Quote Number, Quote Date, and Expiration Date are automatically calculated.  If a quote is saved and reopened, the Quote Number and Date will be recalculated.</a:t>
          </a:r>
          <a:endParaRPr lang="en-US">
            <a:effectLst/>
          </a:endParaRPr>
        </a:p>
        <a:p>
          <a:endParaRPr lang="en-US" sz="1100" u="sng"/>
        </a:p>
        <a:p>
          <a:r>
            <a:rPr lang="en-US" sz="1100" u="sng"/>
            <a:t>End-Customer Contact Information</a:t>
          </a:r>
          <a:r>
            <a:rPr lang="en-US" sz="1100" u="sng" baseline="0"/>
            <a:t>:</a:t>
          </a:r>
          <a:r>
            <a:rPr lang="en-US" sz="1100" baseline="0"/>
            <a:t>  Enter the requested contact details.  </a:t>
          </a:r>
        </a:p>
        <a:p>
          <a:endParaRPr lang="en-US" sz="1100" baseline="0"/>
        </a:p>
        <a:p>
          <a:r>
            <a:rPr lang="en-US" sz="1100" u="sng"/>
            <a:t>Infrastructure Device List</a:t>
          </a:r>
          <a:r>
            <a:rPr lang="en-US" sz="1100" u="sng" baseline="0"/>
            <a:t>:</a:t>
          </a:r>
          <a:r>
            <a:rPr lang="en-US" sz="1100" u="none" baseline="0"/>
            <a:t>  </a:t>
          </a:r>
          <a:r>
            <a:rPr lang="en-US" sz="1100" u="none" baseline="0">
              <a:solidFill>
                <a:schemeClr val="dk1"/>
              </a:solidFill>
              <a:effectLst/>
              <a:latin typeface="+mn-lt"/>
              <a:ea typeface="+mn-ea"/>
              <a:cs typeface="+mn-cs"/>
            </a:rPr>
            <a:t>Cambium Care Prime pricing is based on the type and quantity of Cambium infrastrucuture devices in the network.  Infrastructure devices are PMP and ePMP access points, CMM, and PTP and ePMP back-haul radios.  cnPilot Residential and Enterprise WiFi APs are not eligible for Cambium Care Prime.  Enter the device types by selecting </a:t>
          </a:r>
          <a:r>
            <a:rPr lang="en-US" sz="1100">
              <a:solidFill>
                <a:schemeClr val="dk1"/>
              </a:solidFill>
              <a:effectLst/>
              <a:latin typeface="+mn-lt"/>
              <a:ea typeface="+mn-ea"/>
              <a:cs typeface="+mn-cs"/>
            </a:rPr>
            <a:t>from the drop-down menus under </a:t>
          </a:r>
          <a:r>
            <a:rPr lang="en-US" sz="1100" i="1">
              <a:solidFill>
                <a:schemeClr val="dk1"/>
              </a:solidFill>
              <a:effectLst/>
              <a:latin typeface="+mn-lt"/>
              <a:ea typeface="+mn-ea"/>
              <a:cs typeface="+mn-cs"/>
            </a:rPr>
            <a:t>Product Class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Product Line</a:t>
          </a:r>
          <a:r>
            <a:rPr lang="en-US" sz="1100">
              <a:solidFill>
                <a:schemeClr val="dk1"/>
              </a:solidFill>
              <a:effectLst/>
              <a:latin typeface="+mn-lt"/>
              <a:ea typeface="+mn-ea"/>
              <a:cs typeface="+mn-cs"/>
            </a:rPr>
            <a:t>, and </a:t>
          </a:r>
          <a:r>
            <a:rPr lang="en-US" sz="1100" i="1">
              <a:solidFill>
                <a:schemeClr val="dk1"/>
              </a:solidFill>
              <a:effectLst/>
              <a:latin typeface="+mn-lt"/>
              <a:ea typeface="+mn-ea"/>
              <a:cs typeface="+mn-cs"/>
            </a:rPr>
            <a:t>Description</a:t>
          </a:r>
          <a:r>
            <a:rPr lang="en-US" sz="1100">
              <a:solidFill>
                <a:schemeClr val="dk1"/>
              </a:solidFill>
              <a:effectLst/>
              <a:latin typeface="+mn-lt"/>
              <a:ea typeface="+mn-ea"/>
              <a:cs typeface="+mn-cs"/>
            </a:rPr>
            <a:t>.  Selecting a device type with these menus displays the corresponding Service Category.  Enter the quantity of each device type that is entered. </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Enter as many products as required to complete the quote.  When the quote is completed, save the file and print to paper or PDF.  If an error is made on any line in the “Infrastructure Device List”, delete the three menu entries and the quantity and enter the correct information.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you have more than 10 device types in your network, please contact Cambium Global Services at cambiumcare@cambiumnetworks.com and we will send you a custom Quoting Tool with as many lines as you require.</a:t>
          </a:r>
          <a:r>
            <a:rPr lang="en-US" sz="1100" baseline="0"/>
            <a:t>  </a:t>
          </a:r>
        </a:p>
        <a:p>
          <a:endParaRPr lang="en-US" sz="1100" baseline="0"/>
        </a:p>
        <a:p>
          <a:r>
            <a:rPr lang="en-US" sz="1100" u="sng" baseline="0"/>
            <a:t>Cambium Care Prime End-Customer Quote:</a:t>
          </a:r>
          <a:r>
            <a:rPr lang="en-US" sz="1100" baseline="0"/>
            <a:t>  Line items in this table are used to calculate the total price quotation.  </a:t>
          </a:r>
          <a:r>
            <a:rPr lang="en-US" sz="1100">
              <a:solidFill>
                <a:schemeClr val="dk1"/>
              </a:solidFill>
              <a:effectLst/>
              <a:latin typeface="+mn-lt"/>
              <a:ea typeface="+mn-ea"/>
              <a:cs typeface="+mn-cs"/>
            </a:rPr>
            <a:t>As device</a:t>
          </a:r>
          <a:r>
            <a:rPr lang="en-US" sz="1100" baseline="0">
              <a:solidFill>
                <a:schemeClr val="dk1"/>
              </a:solidFill>
              <a:effectLst/>
              <a:latin typeface="+mn-lt"/>
              <a:ea typeface="+mn-ea"/>
              <a:cs typeface="+mn-cs"/>
            </a:rPr>
            <a:t> types and quantities are entered</a:t>
          </a:r>
          <a:r>
            <a:rPr lang="en-US" sz="1100">
              <a:solidFill>
                <a:schemeClr val="dk1"/>
              </a:solidFill>
              <a:effectLst/>
              <a:latin typeface="+mn-lt"/>
              <a:ea typeface="+mn-ea"/>
              <a:cs typeface="+mn-cs"/>
            </a:rPr>
            <a:t> in the “Infrastructure Device List”, the line items will change in the "Cambium Care Prime End-Customer</a:t>
          </a:r>
          <a:r>
            <a:rPr lang="en-US" sz="1100" baseline="0">
              <a:solidFill>
                <a:schemeClr val="dk1"/>
              </a:solidFill>
              <a:effectLst/>
              <a:latin typeface="+mn-lt"/>
              <a:ea typeface="+mn-ea"/>
              <a:cs typeface="+mn-cs"/>
            </a:rPr>
            <a:t> Quote" table</a:t>
          </a:r>
          <a:r>
            <a:rPr lang="en-US" sz="1100">
              <a:solidFill>
                <a:schemeClr val="dk1"/>
              </a:solidFill>
              <a:effectLst/>
              <a:latin typeface="+mn-lt"/>
              <a:ea typeface="+mn-ea"/>
              <a:cs typeface="+mn-cs"/>
            </a:rPr>
            <a:t>.  If two or more device types are entered that have the same Service Category in the "Infrastructure" table, the quantities in</a:t>
          </a:r>
          <a:r>
            <a:rPr lang="en-US" sz="1100" baseline="0">
              <a:solidFill>
                <a:schemeClr val="dk1"/>
              </a:solidFill>
              <a:effectLst/>
              <a:latin typeface="+mn-lt"/>
              <a:ea typeface="+mn-ea"/>
              <a:cs typeface="+mn-cs"/>
            </a:rPr>
            <a:t> the "Quote" table </a:t>
          </a:r>
          <a:r>
            <a:rPr lang="en-US" sz="1100">
              <a:solidFill>
                <a:schemeClr val="dk1"/>
              </a:solidFill>
              <a:effectLst/>
              <a:latin typeface="+mn-lt"/>
              <a:ea typeface="+mn-ea"/>
              <a:cs typeface="+mn-cs"/>
            </a:rPr>
            <a:t>are added together in order to take advantage of the most favorable Price Tier</a:t>
          </a:r>
          <a:r>
            <a:rPr lang="en-US" sz="1100" baseline="0">
              <a:solidFill>
                <a:schemeClr val="dk1"/>
              </a:solidFill>
              <a:effectLst/>
              <a:latin typeface="+mn-lt"/>
              <a:ea typeface="+mn-ea"/>
              <a:cs typeface="+mn-cs"/>
            </a:rPr>
            <a:t> for that Service Category.</a:t>
          </a:r>
          <a:endParaRPr lang="en-US" sz="1100" baseline="0"/>
        </a:p>
        <a:p>
          <a:endParaRPr lang="en-US" sz="1100" baseline="0"/>
        </a:p>
        <a:p>
          <a:r>
            <a:rPr lang="en-US" sz="1100" b="1" baseline="0"/>
            <a:t>Placing an Order</a:t>
          </a:r>
        </a:p>
        <a:p>
          <a:endParaRPr lang="en-US" sz="1100" baseline="0"/>
        </a:p>
        <a:p>
          <a:r>
            <a:rPr lang="en-US" sz="1100" baseline="0"/>
            <a:t>The customer will place an order with a VAR or distrbutor in the normal way.  </a:t>
          </a:r>
          <a:r>
            <a:rPr lang="en-US" sz="1100">
              <a:solidFill>
                <a:schemeClr val="dk1"/>
              </a:solidFill>
              <a:effectLst/>
              <a:latin typeface="+mn-lt"/>
              <a:ea typeface="+mn-ea"/>
              <a:cs typeface="+mn-cs"/>
            </a:rPr>
            <a:t>Once the order has been placed with Cambium, the customer will receive an email notifying them to contact Cambium Global Services to register their coverage.   See the "Cambium Care Plus Ordering Guide" for more details.</a:t>
          </a:r>
          <a:endParaRPr lang="en-US" sz="1100" baseline="0"/>
        </a:p>
        <a:p>
          <a:endParaRPr lang="en-US" sz="1100" baseline="0"/>
        </a:p>
        <a:p>
          <a:r>
            <a:rPr lang="en-US" sz="1100" b="1" baseline="0"/>
            <a:t>Questions?</a:t>
          </a:r>
        </a:p>
        <a:p>
          <a:endParaRPr lang="en-US" sz="1100" baseline="0"/>
        </a:p>
        <a:p>
          <a:r>
            <a:rPr lang="en-US" sz="1100"/>
            <a:t>Send</a:t>
          </a:r>
          <a:r>
            <a:rPr lang="en-US" sz="1100" baseline="0"/>
            <a:t> an email to cambiumcare@cambiumnetworks.com.</a:t>
          </a:r>
          <a:endParaRPr lang="en-US" sz="1100"/>
        </a:p>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6"/>
  <sheetViews>
    <sheetView tabSelected="1" workbookViewId="0">
      <selection activeCell="C14" sqref="C14"/>
    </sheetView>
  </sheetViews>
  <sheetFormatPr defaultColWidth="8.77734375" defaultRowHeight="14.4" x14ac:dyDescent="0.3"/>
  <cols>
    <col min="1" max="1" width="1.6640625" customWidth="1"/>
    <col min="2" max="2" width="14.21875" customWidth="1"/>
    <col min="3" max="3" width="13.21875" customWidth="1"/>
    <col min="4" max="4" width="17.21875" customWidth="1"/>
    <col min="5" max="5" width="9.6640625" style="24" customWidth="1"/>
    <col min="6" max="6" width="11.6640625" customWidth="1"/>
    <col min="7" max="7" width="6.6640625" style="24" customWidth="1"/>
    <col min="8" max="8" width="15.6640625" style="24" customWidth="1"/>
    <col min="9" max="9" width="44.6640625" style="24" customWidth="1"/>
    <col min="12" max="12" width="10.77734375" style="2" customWidth="1"/>
    <col min="13" max="13" width="1.6640625" style="68" customWidth="1"/>
    <col min="14" max="16" width="8.77734375" style="68"/>
    <col min="17" max="21" width="8.77734375" style="291"/>
  </cols>
  <sheetData>
    <row r="1" spans="1:21" ht="7.95" customHeight="1" x14ac:dyDescent="0.3">
      <c r="A1" s="84"/>
      <c r="B1" s="161"/>
      <c r="C1" s="84"/>
      <c r="D1" s="84"/>
      <c r="E1" s="162"/>
      <c r="F1" s="84"/>
      <c r="G1" s="162"/>
      <c r="H1" s="162"/>
      <c r="I1" s="162"/>
      <c r="J1" s="84"/>
      <c r="K1" s="84"/>
      <c r="L1" s="163"/>
      <c r="M1" s="83"/>
      <c r="N1" s="83"/>
      <c r="O1" s="83"/>
      <c r="P1" s="83"/>
      <c r="Q1" s="83"/>
      <c r="R1" s="83"/>
      <c r="S1" s="83"/>
      <c r="T1" s="83"/>
      <c r="U1" s="83"/>
    </row>
    <row r="2" spans="1:21" ht="21" x14ac:dyDescent="0.4">
      <c r="A2" s="84"/>
      <c r="B2" s="110" t="s">
        <v>209</v>
      </c>
      <c r="C2" s="164"/>
      <c r="D2" s="164"/>
      <c r="E2" s="164"/>
      <c r="F2" s="164"/>
      <c r="G2" s="164"/>
      <c r="H2" s="164"/>
      <c r="I2" s="164"/>
      <c r="J2" s="164"/>
      <c r="K2" s="164"/>
      <c r="L2" s="165"/>
      <c r="M2" s="83"/>
      <c r="N2" s="83"/>
      <c r="O2" s="83"/>
      <c r="P2" s="83"/>
      <c r="Q2" s="83"/>
      <c r="R2" s="83"/>
      <c r="S2" s="83"/>
      <c r="T2" s="83"/>
      <c r="U2" s="83"/>
    </row>
    <row r="3" spans="1:21" ht="14.55" customHeight="1" x14ac:dyDescent="0.4">
      <c r="A3" s="84"/>
      <c r="B3" s="110"/>
      <c r="C3" s="166"/>
      <c r="D3" s="166"/>
      <c r="E3" s="166"/>
      <c r="F3" s="166"/>
      <c r="G3" s="166"/>
      <c r="H3" s="166"/>
      <c r="I3" s="166"/>
      <c r="J3" s="166"/>
      <c r="K3" s="166"/>
      <c r="L3" s="167"/>
      <c r="M3" s="83"/>
      <c r="N3" s="83"/>
      <c r="O3" s="83"/>
      <c r="P3" s="83"/>
      <c r="Q3" s="83"/>
      <c r="R3" s="83"/>
      <c r="S3" s="83"/>
      <c r="T3" s="83"/>
      <c r="U3" s="83"/>
    </row>
    <row r="4" spans="1:21" ht="14.55" customHeight="1" thickBot="1" x14ac:dyDescent="0.35">
      <c r="A4" s="84"/>
      <c r="B4" s="212" t="s">
        <v>221</v>
      </c>
      <c r="C4" s="162"/>
      <c r="D4" s="162"/>
      <c r="E4" s="162"/>
      <c r="F4" s="166"/>
      <c r="G4" s="166"/>
      <c r="H4" s="212" t="s">
        <v>222</v>
      </c>
      <c r="I4" s="166"/>
      <c r="J4" s="166"/>
      <c r="K4" s="166"/>
      <c r="L4" s="167"/>
      <c r="M4" s="83"/>
      <c r="N4" s="83"/>
      <c r="O4" s="83"/>
      <c r="P4" s="83"/>
      <c r="Q4" s="83"/>
      <c r="R4" s="83"/>
      <c r="S4" s="83"/>
      <c r="T4" s="83"/>
      <c r="U4" s="83"/>
    </row>
    <row r="5" spans="1:21" ht="14.55" customHeight="1" x14ac:dyDescent="0.3">
      <c r="A5" s="84"/>
      <c r="B5" s="168" t="s">
        <v>192</v>
      </c>
      <c r="C5" s="333"/>
      <c r="D5" s="333"/>
      <c r="E5" s="334"/>
      <c r="F5" s="166"/>
      <c r="G5" s="166"/>
      <c r="H5" s="168" t="s">
        <v>192</v>
      </c>
      <c r="I5" s="85"/>
      <c r="J5" s="166"/>
      <c r="K5" s="166"/>
      <c r="L5" s="167"/>
      <c r="M5" s="83"/>
      <c r="N5" s="83"/>
      <c r="O5" s="83"/>
      <c r="P5" s="83"/>
      <c r="Q5" s="83"/>
      <c r="R5" s="83"/>
      <c r="S5" s="83"/>
      <c r="T5" s="83"/>
      <c r="U5" s="83"/>
    </row>
    <row r="6" spans="1:21" ht="14.55" customHeight="1" x14ac:dyDescent="0.3">
      <c r="A6" s="84"/>
      <c r="B6" s="169" t="s">
        <v>166</v>
      </c>
      <c r="C6" s="335"/>
      <c r="D6" s="335"/>
      <c r="E6" s="336"/>
      <c r="F6" s="166"/>
      <c r="G6" s="166"/>
      <c r="H6" s="169" t="s">
        <v>166</v>
      </c>
      <c r="I6" s="86"/>
      <c r="J6" s="166"/>
      <c r="K6" s="166"/>
      <c r="L6" s="167"/>
      <c r="M6" s="83"/>
      <c r="N6" s="83"/>
      <c r="O6" s="83"/>
      <c r="P6" s="83"/>
      <c r="Q6" s="83"/>
      <c r="R6" s="83"/>
      <c r="S6" s="83"/>
      <c r="T6" s="83"/>
      <c r="U6" s="83"/>
    </row>
    <row r="7" spans="1:21" ht="14.55" customHeight="1" x14ac:dyDescent="0.3">
      <c r="A7" s="84"/>
      <c r="B7" s="169" t="s">
        <v>167</v>
      </c>
      <c r="C7" s="337"/>
      <c r="D7" s="338"/>
      <c r="E7" s="339"/>
      <c r="F7" s="166"/>
      <c r="G7" s="166"/>
      <c r="H7" s="169" t="s">
        <v>167</v>
      </c>
      <c r="I7" s="86"/>
      <c r="J7" s="166"/>
      <c r="K7" s="166"/>
      <c r="L7" s="167"/>
      <c r="M7" s="83"/>
      <c r="N7" s="83"/>
      <c r="O7" s="83"/>
      <c r="P7" s="83"/>
      <c r="Q7" s="83"/>
      <c r="R7" s="83"/>
      <c r="S7" s="83"/>
      <c r="T7" s="83"/>
      <c r="U7" s="83"/>
    </row>
    <row r="8" spans="1:21" ht="14.55" customHeight="1" thickBot="1" x14ac:dyDescent="0.35">
      <c r="A8" s="84"/>
      <c r="B8" s="169" t="s">
        <v>168</v>
      </c>
      <c r="C8" s="340"/>
      <c r="D8" s="341"/>
      <c r="E8" s="342"/>
      <c r="F8" s="166"/>
      <c r="G8" s="166"/>
      <c r="H8" s="170" t="s">
        <v>168</v>
      </c>
      <c r="I8" s="292"/>
      <c r="J8" s="166"/>
      <c r="K8" s="166"/>
      <c r="L8" s="167"/>
      <c r="M8" s="83"/>
      <c r="N8" s="83"/>
      <c r="O8" s="83"/>
      <c r="P8" s="83"/>
      <c r="Q8" s="83"/>
      <c r="R8" s="83"/>
      <c r="S8" s="83"/>
      <c r="T8" s="83"/>
      <c r="U8" s="83"/>
    </row>
    <row r="9" spans="1:21" ht="14.55" customHeight="1" x14ac:dyDescent="0.3">
      <c r="A9" s="84"/>
      <c r="B9" s="169" t="s">
        <v>215</v>
      </c>
      <c r="C9" s="343"/>
      <c r="D9" s="343"/>
      <c r="E9" s="344"/>
      <c r="F9" s="166"/>
      <c r="G9" s="166"/>
      <c r="H9" s="171"/>
      <c r="I9" s="172"/>
      <c r="J9" s="166"/>
      <c r="K9" s="166"/>
      <c r="L9" s="167"/>
      <c r="M9" s="83"/>
      <c r="N9" s="83"/>
      <c r="O9" s="83"/>
      <c r="P9" s="83"/>
      <c r="Q9" s="83"/>
      <c r="R9" s="83"/>
      <c r="S9" s="83"/>
      <c r="T9" s="83"/>
      <c r="U9" s="83"/>
    </row>
    <row r="10" spans="1:21" ht="14.55" customHeight="1" thickBot="1" x14ac:dyDescent="0.35">
      <c r="A10" s="84"/>
      <c r="B10" s="213" t="s">
        <v>169</v>
      </c>
      <c r="C10" s="331"/>
      <c r="D10" s="331"/>
      <c r="E10" s="332"/>
      <c r="F10" s="166"/>
      <c r="G10" s="166"/>
      <c r="H10" s="171"/>
      <c r="I10" s="172"/>
      <c r="J10" s="166"/>
      <c r="K10" s="166"/>
      <c r="L10" s="167"/>
      <c r="M10" s="83"/>
      <c r="N10" s="83"/>
      <c r="O10" s="83"/>
      <c r="P10" s="83"/>
      <c r="Q10" s="83"/>
      <c r="R10" s="83"/>
      <c r="S10" s="83"/>
      <c r="T10" s="83"/>
      <c r="U10" s="83"/>
    </row>
    <row r="11" spans="1:21" ht="15" thickBot="1" x14ac:dyDescent="0.35">
      <c r="A11" s="84"/>
      <c r="B11" s="171"/>
      <c r="C11" s="172"/>
      <c r="D11" s="172"/>
      <c r="E11" s="172"/>
      <c r="F11" s="166"/>
      <c r="G11" s="166"/>
      <c r="H11" s="166"/>
      <c r="I11" s="166"/>
      <c r="J11" s="166"/>
      <c r="K11" s="166"/>
      <c r="L11" s="173"/>
      <c r="M11" s="83"/>
      <c r="N11" s="83"/>
      <c r="O11" s="83"/>
      <c r="P11" s="83"/>
      <c r="Q11" s="83"/>
      <c r="R11" s="83"/>
      <c r="S11" s="83"/>
      <c r="T11" s="83"/>
      <c r="U11" s="83"/>
    </row>
    <row r="12" spans="1:21" ht="15.6" x14ac:dyDescent="0.3">
      <c r="A12" s="84"/>
      <c r="B12" s="277" t="s">
        <v>194</v>
      </c>
      <c r="C12" s="174"/>
      <c r="D12" s="174"/>
      <c r="E12" s="175"/>
      <c r="F12" s="176"/>
      <c r="G12" s="250"/>
      <c r="H12" s="276" t="s">
        <v>209</v>
      </c>
      <c r="I12" s="178"/>
      <c r="J12" s="178"/>
      <c r="K12" s="178"/>
      <c r="L12" s="179"/>
      <c r="M12" s="83"/>
      <c r="N12" s="83"/>
      <c r="O12" s="83"/>
      <c r="P12" s="83"/>
      <c r="Q12" s="83"/>
      <c r="R12" s="83"/>
      <c r="S12" s="83"/>
      <c r="T12" s="83"/>
      <c r="U12" s="83"/>
    </row>
    <row r="13" spans="1:21" ht="36" customHeight="1" thickBot="1" x14ac:dyDescent="0.35">
      <c r="A13" s="84"/>
      <c r="B13" s="180" t="s">
        <v>110</v>
      </c>
      <c r="C13" s="181" t="s">
        <v>4</v>
      </c>
      <c r="D13" s="181" t="s">
        <v>5</v>
      </c>
      <c r="E13" s="182" t="s">
        <v>23</v>
      </c>
      <c r="F13" s="183" t="s">
        <v>165</v>
      </c>
      <c r="G13" s="249"/>
      <c r="H13" s="185" t="s">
        <v>111</v>
      </c>
      <c r="I13" s="186" t="s">
        <v>5</v>
      </c>
      <c r="J13" s="186" t="s">
        <v>217</v>
      </c>
      <c r="K13" s="187" t="s">
        <v>23</v>
      </c>
      <c r="L13" s="188" t="s">
        <v>218</v>
      </c>
      <c r="M13" s="83"/>
      <c r="N13" s="83"/>
      <c r="O13" s="83"/>
      <c r="P13" s="83"/>
      <c r="Q13" s="83"/>
      <c r="R13" s="83"/>
      <c r="S13" s="83"/>
      <c r="T13" s="83"/>
      <c r="U13" s="83"/>
    </row>
    <row r="14" spans="1:21" ht="14.55" customHeight="1" x14ac:dyDescent="0.3">
      <c r="A14" s="84"/>
      <c r="B14" s="87"/>
      <c r="C14" s="88"/>
      <c r="D14" s="88"/>
      <c r="E14" s="89"/>
      <c r="F14" s="196">
        <f>IF(ISNA(VLOOKUP(SUBSTITUTE(B14&amp;C14&amp;D14," ",""),'Master Data'!$H$2:$I$54,2,FALSE)),0,VLOOKUP(SUBSTITUTE(B14&amp;C14&amp;D14," ",""),'Master Data'!$H$2:$I$54,2,FALSE))</f>
        <v>0</v>
      </c>
      <c r="G14" s="197"/>
      <c r="H14" s="251">
        <f>IF(M14=0,0,VLOOKUP(P14,'Price Data'!$D$3:$G$50,2,FALSE))</f>
        <v>0</v>
      </c>
      <c r="I14" s="253">
        <f>IF(M14=0,0,VLOOKUP(P14,'Price Data'!$D$3:$G$50,3,FALSE))</f>
        <v>0</v>
      </c>
      <c r="J14" s="257">
        <f>IF(O14=0,0,VLOOKUP(P14,'Price Data'!$D$3:$G$50,4,FALSE))</f>
        <v>0</v>
      </c>
      <c r="K14" s="255">
        <f t="shared" ref="K14:K16" si="0">M14</f>
        <v>0</v>
      </c>
      <c r="L14" s="261">
        <f t="shared" ref="L14:L16" si="1">IF(M14=0,0,IF(O14="Custom","N/A",J14*K14))</f>
        <v>0</v>
      </c>
      <c r="M14" s="82">
        <f>SUMIF($F$14:$F$23,"Category 10",$E$14:$E$23)</f>
        <v>0</v>
      </c>
      <c r="N14" s="83" t="s">
        <v>6</v>
      </c>
      <c r="O14" s="83">
        <f>IF(M14=0,0,IF(M14&gt;VLOOKUP(N14&amp;" Tier 5 High",'Price Data'!$A$3:$B$90,2,FALSE),"Custom",IF(M14&gt;=VLOOKUP(N14&amp;" Tier 5 Low",'Price Data'!$A$3:$B$90,2,FALSE),"Tier 5",IF(M14&gt;=VLOOKUP(N14&amp;" Tier 4 Low",'Price Data'!$A$3:$B$90,2,FALSE),"Tier 4",IF(M14&gt;=VLOOKUP(N14&amp;" Tier 3 Low",'Price Data'!$A$3:$B$90,2,FALSE),"Tier 3",IF(M14&gt;=VLOOKUP(N14&amp;" Tier 2 Low",'Price Data'!$A$3:$B$90,2,FALSE),"Tier 2",IF(M14&gt;=VLOOKUP(N14&amp;" Tier 1 Low",'Price Data'!$A$3:$B$90,2,FALSE),"Tier 1","Error")))))))</f>
        <v>0</v>
      </c>
      <c r="P14" s="83" t="str">
        <f t="shared" ref="P14:P17" si="2">SUBSTITUTE(N14," ","")&amp;SUBSTITUTE(O14," ","")</f>
        <v>Category100</v>
      </c>
      <c r="Q14" s="83"/>
      <c r="R14" s="83"/>
      <c r="S14" s="83"/>
      <c r="T14" s="83"/>
      <c r="U14" s="83"/>
    </row>
    <row r="15" spans="1:21" ht="14.55" customHeight="1" x14ac:dyDescent="0.3">
      <c r="A15" s="84"/>
      <c r="B15" s="90"/>
      <c r="C15" s="91"/>
      <c r="D15" s="91"/>
      <c r="E15" s="92"/>
      <c r="F15" s="196">
        <f>IF(ISNA(VLOOKUP(SUBSTITUTE(B15&amp;C15&amp;D15," ",""),'Master Data'!$H$2:$I$54,2,FALSE)),0,VLOOKUP(SUBSTITUTE(B15&amp;C15&amp;D15," ",""),'Master Data'!$H$2:$I$54,2,FALSE))</f>
        <v>0</v>
      </c>
      <c r="G15" s="197"/>
      <c r="H15" s="251">
        <f>IF(M15=0,0,VLOOKUP(P15,'Price Data'!$D$3:$G$50,2,FALSE))</f>
        <v>0</v>
      </c>
      <c r="I15" s="253">
        <f>IF(M15=0,0,VLOOKUP(P15,'Price Data'!$D$3:$G$50,3,FALSE))</f>
        <v>0</v>
      </c>
      <c r="J15" s="257">
        <f>IF(O15=0,0,VLOOKUP(P15,'Price Data'!$D$3:$G$50,4,FALSE))</f>
        <v>0</v>
      </c>
      <c r="K15" s="255">
        <f t="shared" si="0"/>
        <v>0</v>
      </c>
      <c r="L15" s="261">
        <f t="shared" si="1"/>
        <v>0</v>
      </c>
      <c r="M15" s="82">
        <f>SUMIF($F$14:$F$23,"Category 15",$E$14:$E$23)</f>
        <v>0</v>
      </c>
      <c r="N15" s="83" t="s">
        <v>262</v>
      </c>
      <c r="O15" s="83">
        <f>IF(M15=0,0,IF(M15&gt;VLOOKUP(N15&amp;" Tier 5 High",'Price Data'!$A$3:$B$90,2,FALSE),"Custom",IF(M15&gt;=VLOOKUP(N15&amp;" Tier 5 Low",'Price Data'!$A$3:$B$90,2,FALSE),"Tier 5",IF(M15&gt;=VLOOKUP(N15&amp;" Tier 4 Low",'Price Data'!$A$3:$B$90,2,FALSE),"Tier 4",IF(M15&gt;=VLOOKUP(N15&amp;" Tier 3 Low",'Price Data'!$A$3:$B$90,2,FALSE),"Tier 3",IF(M15&gt;=VLOOKUP(N15&amp;" Tier 2 Low",'Price Data'!$A$3:$B$90,2,FALSE),"Tier 2",IF(M15&gt;=VLOOKUP(N15&amp;" Tier 1 Low",'Price Data'!$A$3:$B$90,2,FALSE),"Tier 1","Error")))))))</f>
        <v>0</v>
      </c>
      <c r="P15" s="83" t="str">
        <f t="shared" si="2"/>
        <v>Category150</v>
      </c>
      <c r="Q15" s="83"/>
      <c r="R15" s="83"/>
      <c r="S15" s="83"/>
      <c r="T15" s="83"/>
      <c r="U15" s="83"/>
    </row>
    <row r="16" spans="1:21" ht="14.55" customHeight="1" x14ac:dyDescent="0.3">
      <c r="A16" s="84"/>
      <c r="B16" s="90"/>
      <c r="C16" s="91"/>
      <c r="D16" s="91"/>
      <c r="E16" s="92"/>
      <c r="F16" s="196">
        <f>IF(ISNA(VLOOKUP(SUBSTITUTE(B16&amp;C16&amp;D16," ",""),'Master Data'!$H$2:$I$54,2,FALSE)),0,VLOOKUP(SUBSTITUTE(B16&amp;C16&amp;D16," ",""),'Master Data'!$H$2:$I$54,2,FALSE))</f>
        <v>0</v>
      </c>
      <c r="G16" s="197"/>
      <c r="H16" s="252">
        <f>IF(M16=0,0,VLOOKUP(P16,'Price Data'!$D$3:$G$50,2,FALSE))</f>
        <v>0</v>
      </c>
      <c r="I16" s="254">
        <f>IF(M16=0,0,VLOOKUP(P16,'Price Data'!$D$3:$G$50,3,FALSE))</f>
        <v>0</v>
      </c>
      <c r="J16" s="258">
        <f>IF(O16=0,0,VLOOKUP(P16,'Price Data'!$D$3:$G$50,4,FALSE))</f>
        <v>0</v>
      </c>
      <c r="K16" s="256">
        <f t="shared" si="0"/>
        <v>0</v>
      </c>
      <c r="L16" s="262">
        <f t="shared" si="1"/>
        <v>0</v>
      </c>
      <c r="M16" s="82">
        <f>SUMIF($F$14:$F$23,"Category 20",$E$14:$E$23)</f>
        <v>0</v>
      </c>
      <c r="N16" s="83" t="s">
        <v>7</v>
      </c>
      <c r="O16" s="83">
        <f>IF(M16=0,0,IF(M16&gt;VLOOKUP(N16&amp;" Tier 5 High",'Price Data'!$A$3:$B$90,2,FALSE),"Custom",IF(M16&gt;=VLOOKUP(N16&amp;" Tier 5 Low",'Price Data'!$A$3:$B$90,2,FALSE),"Tier 5",IF(M16&gt;=VLOOKUP(N16&amp;" Tier 4 Low",'Price Data'!$A$3:$B$90,2,FALSE),"Tier 4",IF(M16&gt;=VLOOKUP(N16&amp;" Tier 3 Low",'Price Data'!$A$3:$B$90,2,FALSE),"Tier 3",IF(M16&gt;=VLOOKUP(N16&amp;" Tier 2 Low",'Price Data'!$A$3:$B$90,2,FALSE),"Tier 2",IF(M16&gt;=VLOOKUP(N16&amp;" Tier 1 Low",'Price Data'!$A$3:$B$90,2,FALSE),"Tier 1","Error")))))))</f>
        <v>0</v>
      </c>
      <c r="P16" s="83" t="str">
        <f t="shared" si="2"/>
        <v>Category200</v>
      </c>
      <c r="Q16" s="83"/>
      <c r="R16" s="83"/>
      <c r="S16" s="83"/>
      <c r="T16" s="83"/>
      <c r="U16" s="83"/>
    </row>
    <row r="17" spans="1:21" ht="14.55" customHeight="1" x14ac:dyDescent="0.3">
      <c r="A17" s="84"/>
      <c r="B17" s="90"/>
      <c r="C17" s="91"/>
      <c r="D17" s="91"/>
      <c r="E17" s="92"/>
      <c r="F17" s="196">
        <f>IF(ISNA(VLOOKUP(SUBSTITUTE(B17&amp;C17&amp;D17," ",""),'Master Data'!$H$2:$I$54,2,FALSE)),0,VLOOKUP(SUBSTITUTE(B17&amp;C17&amp;D17," ",""),'Master Data'!$H$2:$I$54,2,FALSE))</f>
        <v>0</v>
      </c>
      <c r="G17" s="197"/>
      <c r="H17" s="252">
        <f>IF(M17=0,0,VLOOKUP(P17,'Price Data'!$D$3:$G$50,2,FALSE))</f>
        <v>0</v>
      </c>
      <c r="I17" s="254">
        <f>IF(M17=0,0,VLOOKUP(P17,'Price Data'!$D$3:$G$50,3,FALSE))</f>
        <v>0</v>
      </c>
      <c r="J17" s="258">
        <f>IF(O17=0,0,VLOOKUP(P17,'Price Data'!$D$3:$G$50,4,FALSE))</f>
        <v>0</v>
      </c>
      <c r="K17" s="256">
        <f t="shared" ref="K17" si="3">M17</f>
        <v>0</v>
      </c>
      <c r="L17" s="262">
        <f t="shared" ref="L17" si="4">IF(M17=0,0,IF(O17="Custom","N/A",J17*K17))</f>
        <v>0</v>
      </c>
      <c r="M17" s="82">
        <f>SUMIF($F$14:$F$23,"Category 25",$E$14:$E$23)</f>
        <v>0</v>
      </c>
      <c r="N17" s="83" t="s">
        <v>274</v>
      </c>
      <c r="O17" s="83">
        <f>IF(M17=0,0,IF(M17&gt;VLOOKUP(N17&amp;" Tier 5 High",'Price Data'!$A$3:$B$90,2,FALSE),"Custom",IF(M17&gt;=VLOOKUP(N17&amp;" Tier 5 Low",'Price Data'!$A$3:$B$90,2,FALSE),"Tier 5",IF(M17&gt;=VLOOKUP(N17&amp;" Tier 4 Low",'Price Data'!$A$3:$B$90,2,FALSE),"Tier 4",IF(M17&gt;=VLOOKUP(N17&amp;" Tier 3 Low",'Price Data'!$A$3:$B$90,2,FALSE),"Tier 3",IF(M17&gt;=VLOOKUP(N17&amp;" Tier 2 Low",'Price Data'!$A$3:$B$90,2,FALSE),"Tier 2",IF(M17&gt;=VLOOKUP(N17&amp;" Tier 1 Low",'Price Data'!$A$3:$B$90,2,FALSE),"Tier 1","Error")))))))</f>
        <v>0</v>
      </c>
      <c r="P17" s="83" t="str">
        <f t="shared" si="2"/>
        <v>Category250</v>
      </c>
      <c r="Q17" s="83"/>
      <c r="R17" s="83"/>
      <c r="S17" s="83"/>
      <c r="T17" s="83"/>
      <c r="U17" s="83"/>
    </row>
    <row r="18" spans="1:21" x14ac:dyDescent="0.3">
      <c r="A18" s="84"/>
      <c r="B18" s="90"/>
      <c r="C18" s="91"/>
      <c r="D18" s="91"/>
      <c r="E18" s="92"/>
      <c r="F18" s="196">
        <f>IF(ISNA(VLOOKUP(SUBSTITUTE(B18&amp;C18&amp;D18," ",""),'Master Data'!$H$2:$I$54,2,FALSE)),0,VLOOKUP(SUBSTITUTE(B18&amp;C18&amp;D18," ",""),'Master Data'!$H$2:$I$54,2,FALSE))</f>
        <v>0</v>
      </c>
      <c r="G18" s="197"/>
      <c r="H18" s="96">
        <f>IF(M18=0,0,VLOOKUP(P18,'Price Data'!$D$3:$G$50,2,FALSE))</f>
        <v>0</v>
      </c>
      <c r="I18" s="240">
        <f>IF(M18=0,0,VLOOKUP(P18,'Price Data'!$D$3:$G$50,3,FALSE))</f>
        <v>0</v>
      </c>
      <c r="J18" s="259">
        <f>IF(O18=0,0,VLOOKUP(P18,'Price Data'!$D$3:$G$50,4,FALSE))</f>
        <v>0</v>
      </c>
      <c r="K18" s="98">
        <f>M18</f>
        <v>0</v>
      </c>
      <c r="L18" s="263">
        <f>IF(M18=0,0,IF(O18="Custom","N/A",J18*K18))</f>
        <v>0</v>
      </c>
      <c r="M18" s="82">
        <f>SUMIF($F$14:$F$23,"Category 30",$E$14:$E$23)</f>
        <v>0</v>
      </c>
      <c r="N18" s="83" t="s">
        <v>8</v>
      </c>
      <c r="O18" s="83">
        <f>IF(M18=0,0,IF(M18&gt;VLOOKUP(N18&amp;" Tier 5 High",'Price Data'!$A$3:$B$90,2,FALSE),"Custom",IF(M18&gt;=VLOOKUP(N18&amp;" Tier 5 Low",'Price Data'!$A$3:$B$90,2,FALSE),"Tier 5",IF(M18&gt;=VLOOKUP(N18&amp;" Tier 4 Low",'Price Data'!$A$3:$B$90,2,FALSE),"Tier 4",IF(M18&gt;=VLOOKUP(N18&amp;" Tier 3 Low",'Price Data'!$A$3:$B$90,2,FALSE),"Tier 3",IF(M18&gt;=VLOOKUP(N18&amp;" Tier 2 Low",'Price Data'!$A$3:$B$90,2,FALSE),"Tier 2",IF(M18&gt;=VLOOKUP(N18&amp;" Tier 1 Low",'Price Data'!$A$3:$B$90,2,FALSE),"Tier 1","Error")))))))</f>
        <v>0</v>
      </c>
      <c r="P18" s="83" t="str">
        <f>SUBSTITUTE(N18," ","")&amp;SUBSTITUTE(O18," ","")</f>
        <v>Category300</v>
      </c>
      <c r="Q18" s="83"/>
      <c r="R18" s="83"/>
      <c r="S18" s="83"/>
      <c r="T18" s="83"/>
      <c r="U18" s="83"/>
    </row>
    <row r="19" spans="1:21" x14ac:dyDescent="0.3">
      <c r="A19" s="84"/>
      <c r="B19" s="90"/>
      <c r="C19" s="91"/>
      <c r="D19" s="91"/>
      <c r="E19" s="92"/>
      <c r="F19" s="196">
        <f>IF(ISNA(VLOOKUP(SUBSTITUTE(B19&amp;C19&amp;D19," ",""),'Master Data'!$H$2:$I$54,2,FALSE)),0,VLOOKUP(SUBSTITUTE(B19&amp;C19&amp;D19," ",""),'Master Data'!$H$2:$I$54,2,FALSE))</f>
        <v>0</v>
      </c>
      <c r="G19" s="197"/>
      <c r="H19" s="96">
        <f>IF(M19=0,0,VLOOKUP(P19,'Price Data'!$D$3:$G$50,2,FALSE))</f>
        <v>0</v>
      </c>
      <c r="I19" s="240">
        <f>IF(M19=0,0,VLOOKUP(P19,'Price Data'!$D$3:$G$50,3,FALSE))</f>
        <v>0</v>
      </c>
      <c r="J19" s="259">
        <f>IF(O19=0,0,VLOOKUP(P19,'Price Data'!$D$3:$G$50,4,FALSE))</f>
        <v>0</v>
      </c>
      <c r="K19" s="98">
        <f>M19</f>
        <v>0</v>
      </c>
      <c r="L19" s="263">
        <f>IF(M19=0,0,IF(O19="Custom","N/A",J19*K19))</f>
        <v>0</v>
      </c>
      <c r="M19" s="82">
        <f>SUMIF($F$14:$F$23,"Category 40",$E$14:$E$23)</f>
        <v>0</v>
      </c>
      <c r="N19" s="83" t="s">
        <v>9</v>
      </c>
      <c r="O19" s="83">
        <f>IF(M19=0,0,IF(M19&gt;VLOOKUP(N19&amp;" Tier 5 High",'Price Data'!$A$3:$B$90,2,FALSE),"Custom",IF(M19&gt;=VLOOKUP(N19&amp;" Tier 5 Low",'Price Data'!$A$3:$B$90,2,FALSE),"Tier 5",IF(M19&gt;=VLOOKUP(N19&amp;" Tier 4 Low",'Price Data'!$A$3:$B$90,2,FALSE),"Tier 4",IF(M19&gt;=VLOOKUP(N19&amp;" Tier 3 Low",'Price Data'!$A$3:$B$90,2,FALSE),"Tier 3",IF(M19&gt;=VLOOKUP(N19&amp;" Tier 2 Low",'Price Data'!$A$3:$B$90,2,FALSE),"Tier 2",IF(M19&gt;=VLOOKUP(N19&amp;" Tier 1 Low",'Price Data'!$A$3:$B$90,2,FALSE),"Tier 1","Error")))))))</f>
        <v>0</v>
      </c>
      <c r="P19" s="83" t="str">
        <f>SUBSTITUTE(N19," ","")&amp;SUBSTITUTE(O19," ","")</f>
        <v>Category400</v>
      </c>
      <c r="Q19" s="83"/>
      <c r="R19" s="83"/>
      <c r="S19" s="83"/>
      <c r="T19" s="83"/>
      <c r="U19" s="83"/>
    </row>
    <row r="20" spans="1:21" x14ac:dyDescent="0.3">
      <c r="A20" s="84"/>
      <c r="B20" s="90"/>
      <c r="C20" s="91"/>
      <c r="D20" s="91"/>
      <c r="E20" s="92"/>
      <c r="F20" s="196">
        <f>IF(ISNA(VLOOKUP(SUBSTITUTE(B20&amp;C20&amp;D20," ",""),'Master Data'!$H$2:$I$54,2,FALSE)),0,VLOOKUP(SUBSTITUTE(B20&amp;C20&amp;D20," ",""),'Master Data'!$H$2:$I$54,2,FALSE))</f>
        <v>0</v>
      </c>
      <c r="G20" s="197"/>
      <c r="H20" s="96">
        <f>IF(M20=0,0,VLOOKUP(P20,'Price Data'!$D$3:$G$50,2,FALSE))</f>
        <v>0</v>
      </c>
      <c r="I20" s="240">
        <f>IF(M20=0,0,VLOOKUP(P20,'Price Data'!$D$3:$G$50,3,FALSE))</f>
        <v>0</v>
      </c>
      <c r="J20" s="259">
        <f>IF(O20=0,0,VLOOKUP(P20,'Price Data'!$D$3:$G$50,4,FALSE))</f>
        <v>0</v>
      </c>
      <c r="K20" s="98">
        <f>M20</f>
        <v>0</v>
      </c>
      <c r="L20" s="263">
        <f>IF(M20=0,0,IF(O20="Custom","N/A",J20*K20))</f>
        <v>0</v>
      </c>
      <c r="M20" s="82">
        <f>SUMIF($F$14:$F$23,"Category 50",$E$14:$E$23)</f>
        <v>0</v>
      </c>
      <c r="N20" s="83" t="s">
        <v>10</v>
      </c>
      <c r="O20" s="83">
        <f>IF(M20=0,0,IF(M20&gt;VLOOKUP(N20&amp;" Tier 5 High",'Price Data'!$A$3:$B$90,2,FALSE),"Custom",IF(M20&gt;=VLOOKUP(N20&amp;" Tier 5 Low",'Price Data'!$A$3:$B$90,2,FALSE),"Tier 5",IF(M20&gt;=VLOOKUP(N20&amp;" Tier 4 Low",'Price Data'!$A$3:$B$90,2,FALSE),"Tier 4",IF(M20&gt;=VLOOKUP(N20&amp;" Tier 3 Low",'Price Data'!$A$3:$B$90,2,FALSE),"Tier 3",IF(M20&gt;=VLOOKUP(N20&amp;" Tier 2 Low",'Price Data'!$A$3:$B$90,2,FALSE),"Tier 2",IF(M20&gt;=VLOOKUP(N20&amp;" Tier 1 Low",'Price Data'!$A$3:$B$90,2,FALSE),"Tier 1","Error")))))))</f>
        <v>0</v>
      </c>
      <c r="P20" s="83" t="str">
        <f>SUBSTITUTE(N20," ","")&amp;SUBSTITUTE(O20," ","")</f>
        <v>Category500</v>
      </c>
      <c r="Q20" s="83"/>
      <c r="R20" s="83"/>
      <c r="S20" s="83"/>
      <c r="T20" s="83"/>
      <c r="U20" s="83"/>
    </row>
    <row r="21" spans="1:21" ht="15" thickBot="1" x14ac:dyDescent="0.35">
      <c r="A21" s="84"/>
      <c r="B21" s="90"/>
      <c r="C21" s="91"/>
      <c r="D21" s="91"/>
      <c r="E21" s="92"/>
      <c r="F21" s="196">
        <f>IF(ISNA(VLOOKUP(SUBSTITUTE(B21&amp;C21&amp;D21," ",""),'Master Data'!$H$2:$I$54,2,FALSE)),0,VLOOKUP(SUBSTITUTE(B21&amp;C21&amp;D21," ",""),'Master Data'!$H$2:$I$54,2,FALSE))</f>
        <v>0</v>
      </c>
      <c r="G21" s="197"/>
      <c r="H21" s="100">
        <f>IF(M21=0,0,VLOOKUP(P21,'Price Data'!$D$3:$G$50,2,FALSE))</f>
        <v>0</v>
      </c>
      <c r="I21" s="101">
        <f>IF(M21=0,0,VLOOKUP(P21,'Price Data'!$D$3:$G$50,3,FALSE))</f>
        <v>0</v>
      </c>
      <c r="J21" s="260">
        <f>IF(O21=0,0,VLOOKUP(P21,'Price Data'!$D$3:$G$50,4,FALSE))</f>
        <v>0</v>
      </c>
      <c r="K21" s="103">
        <f>M21</f>
        <v>0</v>
      </c>
      <c r="L21" s="264">
        <f>IF(M21=0,0,IF(O21="Custom","N/A",J21*K21))</f>
        <v>0</v>
      </c>
      <c r="M21" s="82">
        <f>SUMIF($F$14:$F$23,"Category 60",$E$14:$E$23)</f>
        <v>0</v>
      </c>
      <c r="N21" s="83" t="s">
        <v>11</v>
      </c>
      <c r="O21" s="83">
        <f>IF(M21=0,0,IF(M21&gt;VLOOKUP(N21&amp;" Tier 5 High",'Price Data'!$A$3:$B$90,2,FALSE),"Custom",IF(M21&gt;=VLOOKUP(N21&amp;" Tier 5 Low",'Price Data'!$A$3:$B$90,2,FALSE),"Tier 5",IF(M21&gt;=VLOOKUP(N21&amp;" Tier 4 Low",'Price Data'!$A$3:$B$90,2,FALSE),"Tier 4",IF(M21&gt;=VLOOKUP(N21&amp;" Tier 3 Low",'Price Data'!$A$3:$B$90,2,FALSE),"Tier 3",IF(M21&gt;=VLOOKUP(N21&amp;" Tier 2 Low",'Price Data'!$A$3:$B$90,2,FALSE),"Tier 2",IF(M21&gt;=VLOOKUP(N21&amp;" Tier 1 Low",'Price Data'!$A$3:$B$90,2,FALSE),"Tier 1","Error")))))))</f>
        <v>0</v>
      </c>
      <c r="P21" s="83" t="str">
        <f>SUBSTITUTE(N21," ","")&amp;SUBSTITUTE(O21," ","")</f>
        <v>Category600</v>
      </c>
      <c r="Q21" s="83"/>
      <c r="R21" s="83"/>
      <c r="S21" s="83"/>
      <c r="T21" s="83"/>
      <c r="U21" s="83"/>
    </row>
    <row r="22" spans="1:21" x14ac:dyDescent="0.3">
      <c r="A22" s="84"/>
      <c r="B22" s="90"/>
      <c r="C22" s="91"/>
      <c r="D22" s="91"/>
      <c r="E22" s="92"/>
      <c r="F22" s="196">
        <f>IF(ISNA(VLOOKUP(SUBSTITUTE(B22&amp;C22&amp;D22," ",""),'Master Data'!$H$2:$I$54,2,FALSE)),0,VLOOKUP(SUBSTITUTE(B22&amp;C22&amp;D22," ",""),'Master Data'!$H$2:$I$54,2,FALSE))</f>
        <v>0</v>
      </c>
      <c r="G22" s="197"/>
      <c r="H22" s="105"/>
      <c r="I22" s="106"/>
      <c r="J22" s="107"/>
      <c r="K22" s="108" t="s">
        <v>219</v>
      </c>
      <c r="L22" s="109">
        <f>SUM(L14:L21)</f>
        <v>0</v>
      </c>
      <c r="M22" s="82"/>
      <c r="N22" s="83"/>
      <c r="O22" s="83"/>
      <c r="P22" s="83"/>
      <c r="Q22" s="83"/>
      <c r="R22" s="83"/>
      <c r="S22" s="83"/>
      <c r="T22" s="83"/>
      <c r="U22" s="83"/>
    </row>
    <row r="23" spans="1:21" ht="15" thickBot="1" x14ac:dyDescent="0.35">
      <c r="A23" s="84"/>
      <c r="B23" s="93"/>
      <c r="C23" s="94"/>
      <c r="D23" s="94"/>
      <c r="E23" s="95"/>
      <c r="F23" s="203">
        <f>IF(ISNA(VLOOKUP(SUBSTITUTE(B23&amp;C23&amp;D23," ",""),'Master Data'!$H$2:$I$54,2,FALSE)),0,VLOOKUP(SUBSTITUTE(B23&amp;C23&amp;D23," ",""),'Master Data'!$H$2:$I$54,2,FALSE))</f>
        <v>0</v>
      </c>
      <c r="G23" s="197"/>
      <c r="H23" s="197"/>
      <c r="I23" s="197"/>
      <c r="J23" s="293"/>
      <c r="K23" s="296"/>
      <c r="L23" s="294"/>
      <c r="M23" s="82"/>
      <c r="N23" s="83"/>
      <c r="O23" s="83"/>
      <c r="P23" s="83"/>
      <c r="Q23" s="83"/>
      <c r="R23" s="83"/>
      <c r="S23" s="83"/>
      <c r="T23" s="83"/>
      <c r="U23" s="83"/>
    </row>
    <row r="24" spans="1:21" x14ac:dyDescent="0.3">
      <c r="A24" s="84"/>
      <c r="B24" s="330" t="s">
        <v>366</v>
      </c>
      <c r="C24" s="84"/>
      <c r="D24" s="84"/>
      <c r="E24" s="162"/>
      <c r="F24" s="84"/>
      <c r="G24" s="204"/>
      <c r="H24" s="197"/>
      <c r="I24" s="162"/>
      <c r="J24" s="84"/>
      <c r="K24" s="84"/>
      <c r="L24" s="163"/>
      <c r="M24" s="82"/>
      <c r="N24" s="83"/>
      <c r="O24" s="83"/>
      <c r="P24" s="83"/>
      <c r="Q24" s="83"/>
      <c r="R24" s="83"/>
      <c r="S24" s="83"/>
      <c r="T24" s="83"/>
      <c r="U24" s="83"/>
    </row>
    <row r="25" spans="1:21" x14ac:dyDescent="0.3">
      <c r="A25" s="55"/>
      <c r="B25" s="205" t="s">
        <v>376</v>
      </c>
      <c r="C25" s="84"/>
      <c r="D25" s="84"/>
      <c r="E25" s="162"/>
      <c r="F25" s="84"/>
      <c r="G25" s="162"/>
      <c r="H25" s="197"/>
      <c r="I25" s="162"/>
      <c r="J25" s="84"/>
      <c r="K25" s="84"/>
      <c r="L25" s="163"/>
      <c r="M25" s="82"/>
      <c r="N25" s="83"/>
      <c r="O25" s="83"/>
      <c r="P25" s="83"/>
      <c r="Q25" s="83"/>
      <c r="R25" s="83"/>
      <c r="S25" s="83"/>
      <c r="T25" s="83"/>
      <c r="U25" s="83"/>
    </row>
    <row r="26" spans="1:21" x14ac:dyDescent="0.3">
      <c r="A26" s="55"/>
      <c r="B26" s="55"/>
      <c r="C26" s="55"/>
      <c r="D26" s="55"/>
      <c r="E26" s="56"/>
      <c r="F26" s="55"/>
      <c r="G26" s="56"/>
      <c r="H26" s="162"/>
      <c r="I26" s="162"/>
      <c r="J26" s="84"/>
      <c r="K26" s="84"/>
      <c r="L26" s="163"/>
      <c r="M26" s="83"/>
      <c r="N26" s="83"/>
      <c r="O26" s="83"/>
      <c r="P26" s="83"/>
      <c r="Q26" s="83"/>
      <c r="R26" s="83"/>
      <c r="S26" s="83"/>
      <c r="T26" s="83"/>
      <c r="U26" s="83"/>
    </row>
    <row r="27" spans="1:21" x14ac:dyDescent="0.3">
      <c r="A27" s="55"/>
      <c r="B27" s="55"/>
      <c r="C27" s="55"/>
      <c r="D27" s="55"/>
      <c r="E27" s="56"/>
      <c r="F27" s="55"/>
      <c r="G27" s="56"/>
      <c r="H27" s="162"/>
      <c r="I27" s="162"/>
      <c r="J27" s="84"/>
      <c r="K27" s="84"/>
      <c r="L27" s="163"/>
      <c r="M27" s="83"/>
      <c r="N27" s="83"/>
      <c r="O27" s="83"/>
      <c r="P27" s="83"/>
      <c r="Q27" s="83"/>
      <c r="R27" s="83"/>
      <c r="S27" s="83"/>
      <c r="T27" s="83"/>
      <c r="U27" s="83"/>
    </row>
    <row r="28" spans="1:21" x14ac:dyDescent="0.3">
      <c r="A28" s="55"/>
      <c r="B28" s="55"/>
      <c r="C28" s="55"/>
      <c r="D28" s="55"/>
      <c r="E28" s="56"/>
      <c r="F28" s="55"/>
      <c r="G28" s="56"/>
      <c r="H28" s="162"/>
      <c r="I28" s="162"/>
      <c r="J28" s="84"/>
      <c r="K28" s="84"/>
      <c r="L28" s="163"/>
      <c r="M28" s="83"/>
      <c r="N28" s="83"/>
      <c r="O28" s="83"/>
      <c r="P28" s="83"/>
      <c r="Q28" s="83"/>
      <c r="R28" s="68"/>
      <c r="S28" s="68"/>
      <c r="T28" s="68"/>
      <c r="U28" s="68"/>
    </row>
    <row r="29" spans="1:21" x14ac:dyDescent="0.3">
      <c r="A29" s="55"/>
      <c r="B29" s="55"/>
      <c r="C29" s="55"/>
      <c r="D29" s="55"/>
      <c r="E29" s="56"/>
      <c r="F29" s="55"/>
      <c r="G29" s="56"/>
      <c r="H29" s="162"/>
      <c r="I29" s="162"/>
      <c r="J29" s="84"/>
      <c r="K29" s="84"/>
      <c r="L29" s="163"/>
      <c r="M29" s="83"/>
      <c r="N29" s="83"/>
      <c r="O29" s="83"/>
      <c r="P29" s="83"/>
      <c r="Q29" s="83"/>
      <c r="R29" s="68"/>
      <c r="S29" s="68"/>
      <c r="T29" s="68"/>
      <c r="U29" s="68"/>
    </row>
    <row r="30" spans="1:21" x14ac:dyDescent="0.3">
      <c r="A30" s="55"/>
      <c r="B30" s="55"/>
      <c r="C30" s="55"/>
      <c r="D30" s="55"/>
      <c r="E30" s="56"/>
      <c r="F30" s="55"/>
      <c r="G30" s="56"/>
      <c r="H30" s="56"/>
      <c r="I30" s="56"/>
      <c r="J30" s="55"/>
      <c r="K30" s="55"/>
      <c r="L30" s="57"/>
      <c r="Q30" s="68"/>
      <c r="R30" s="68"/>
      <c r="S30" s="68"/>
      <c r="T30" s="68"/>
      <c r="U30" s="68"/>
    </row>
    <row r="31" spans="1:21" x14ac:dyDescent="0.3">
      <c r="A31" s="55"/>
      <c r="B31" s="55"/>
      <c r="C31" s="55"/>
      <c r="D31" s="55"/>
      <c r="E31" s="56"/>
      <c r="F31" s="55"/>
      <c r="G31" s="56"/>
      <c r="H31" s="56"/>
      <c r="I31" s="56"/>
      <c r="J31" s="55"/>
      <c r="K31" s="55"/>
      <c r="L31" s="57"/>
      <c r="Q31" s="68"/>
      <c r="R31" s="68"/>
      <c r="S31" s="68"/>
      <c r="T31" s="68"/>
      <c r="U31" s="68"/>
    </row>
    <row r="32" spans="1:21" x14ac:dyDescent="0.3">
      <c r="A32" s="55"/>
      <c r="B32" s="55"/>
      <c r="C32" s="55"/>
      <c r="D32" s="55"/>
      <c r="E32" s="56"/>
      <c r="F32" s="55"/>
      <c r="G32" s="56"/>
      <c r="H32" s="56"/>
      <c r="I32" s="56"/>
      <c r="J32" s="55"/>
      <c r="K32" s="55"/>
      <c r="L32" s="57"/>
      <c r="Q32" s="68"/>
      <c r="R32" s="68"/>
      <c r="S32" s="68"/>
      <c r="T32" s="68"/>
      <c r="U32" s="68"/>
    </row>
    <row r="33" spans="1:21" x14ac:dyDescent="0.3">
      <c r="A33" s="55"/>
      <c r="B33" s="55"/>
      <c r="C33" s="55"/>
      <c r="D33" s="55"/>
      <c r="E33" s="56"/>
      <c r="F33" s="55"/>
      <c r="G33" s="56"/>
      <c r="H33" s="56"/>
      <c r="I33" s="56"/>
      <c r="J33" s="55"/>
      <c r="K33" s="55"/>
      <c r="L33" s="57"/>
      <c r="Q33" s="68"/>
      <c r="R33" s="68"/>
      <c r="S33" s="68"/>
      <c r="T33" s="68"/>
      <c r="U33" s="68"/>
    </row>
    <row r="34" spans="1:21" x14ac:dyDescent="0.3">
      <c r="A34" s="55"/>
      <c r="B34" s="55"/>
      <c r="C34" s="55"/>
      <c r="D34" s="55"/>
      <c r="E34" s="56"/>
      <c r="F34" s="55"/>
      <c r="G34" s="56"/>
      <c r="H34" s="56"/>
      <c r="I34" s="56"/>
      <c r="J34" s="55"/>
      <c r="K34" s="55"/>
      <c r="L34" s="57"/>
      <c r="Q34" s="68"/>
      <c r="R34" s="68"/>
      <c r="S34" s="68"/>
      <c r="T34" s="68"/>
      <c r="U34" s="68"/>
    </row>
    <row r="35" spans="1:21" x14ac:dyDescent="0.3">
      <c r="A35" s="55"/>
      <c r="B35" s="55"/>
      <c r="C35" s="55"/>
      <c r="D35" s="55"/>
      <c r="E35" s="56"/>
      <c r="F35" s="55"/>
      <c r="G35" s="56"/>
      <c r="H35" s="56"/>
      <c r="I35" s="56"/>
      <c r="J35" s="55"/>
      <c r="K35" s="55"/>
      <c r="L35" s="57"/>
      <c r="Q35" s="68"/>
      <c r="R35" s="68"/>
      <c r="S35" s="68"/>
      <c r="T35" s="68"/>
      <c r="U35" s="68"/>
    </row>
    <row r="36" spans="1:21" x14ac:dyDescent="0.3">
      <c r="A36" s="55"/>
      <c r="B36" s="55"/>
      <c r="C36" s="55"/>
      <c r="D36" s="55"/>
      <c r="E36" s="56"/>
      <c r="F36" s="55"/>
      <c r="G36" s="56"/>
      <c r="H36" s="56"/>
      <c r="I36" s="56"/>
      <c r="J36" s="55"/>
      <c r="K36" s="55"/>
      <c r="L36" s="57"/>
      <c r="Q36" s="68"/>
      <c r="R36" s="68"/>
      <c r="S36" s="68"/>
      <c r="T36" s="68"/>
      <c r="U36" s="68"/>
    </row>
    <row r="37" spans="1:21" x14ac:dyDescent="0.3">
      <c r="A37" s="55"/>
      <c r="B37" s="55"/>
      <c r="C37" s="55"/>
      <c r="D37" s="55"/>
      <c r="E37" s="56"/>
      <c r="F37" s="55"/>
      <c r="G37" s="56"/>
      <c r="H37" s="56"/>
      <c r="I37" s="56"/>
      <c r="J37" s="55"/>
      <c r="K37" s="55"/>
      <c r="L37" s="57"/>
      <c r="Q37" s="68"/>
      <c r="R37" s="68"/>
      <c r="S37" s="68"/>
      <c r="T37" s="68"/>
      <c r="U37" s="68"/>
    </row>
    <row r="38" spans="1:21" x14ac:dyDescent="0.3">
      <c r="A38" s="55"/>
      <c r="B38" s="55"/>
      <c r="C38" s="55"/>
      <c r="D38" s="55"/>
      <c r="E38" s="56"/>
      <c r="F38" s="55"/>
      <c r="G38" s="56"/>
      <c r="H38" s="56"/>
      <c r="I38" s="56"/>
      <c r="J38" s="55"/>
      <c r="K38" s="55"/>
      <c r="L38" s="57"/>
      <c r="Q38" s="68"/>
      <c r="R38" s="68"/>
      <c r="S38" s="68"/>
      <c r="T38" s="68"/>
      <c r="U38" s="68"/>
    </row>
    <row r="39" spans="1:21" x14ac:dyDescent="0.3">
      <c r="A39" s="55"/>
      <c r="B39" s="55"/>
      <c r="C39" s="55"/>
      <c r="D39" s="55"/>
      <c r="E39" s="56"/>
      <c r="F39" s="55"/>
      <c r="G39" s="56"/>
      <c r="H39" s="56"/>
      <c r="I39" s="56"/>
      <c r="J39" s="55"/>
      <c r="K39" s="55"/>
      <c r="L39" s="57"/>
      <c r="Q39" s="68"/>
      <c r="R39" s="68"/>
      <c r="S39" s="68"/>
      <c r="T39" s="68"/>
      <c r="U39" s="68"/>
    </row>
    <row r="40" spans="1:21" x14ac:dyDescent="0.3">
      <c r="A40" s="55"/>
      <c r="B40" s="55"/>
      <c r="C40" s="55"/>
      <c r="D40" s="55"/>
      <c r="E40" s="56"/>
      <c r="F40" s="55"/>
      <c r="G40" s="56"/>
      <c r="H40" s="56"/>
      <c r="I40" s="56"/>
      <c r="J40" s="55"/>
      <c r="K40" s="55"/>
      <c r="L40" s="57"/>
      <c r="Q40" s="68"/>
      <c r="R40" s="68"/>
      <c r="S40" s="68"/>
      <c r="T40" s="68"/>
      <c r="U40" s="68"/>
    </row>
    <row r="41" spans="1:21" x14ac:dyDescent="0.3">
      <c r="A41" s="55"/>
      <c r="B41" s="55"/>
      <c r="C41" s="55"/>
      <c r="D41" s="55"/>
      <c r="E41" s="56"/>
      <c r="F41" s="55"/>
      <c r="G41" s="56"/>
      <c r="H41" s="56"/>
      <c r="I41" s="56"/>
      <c r="J41" s="55"/>
      <c r="K41" s="55"/>
      <c r="L41" s="57"/>
      <c r="Q41" s="68"/>
      <c r="R41" s="68"/>
      <c r="S41" s="68"/>
      <c r="T41" s="68"/>
      <c r="U41" s="68"/>
    </row>
    <row r="42" spans="1:21" x14ac:dyDescent="0.3">
      <c r="A42" s="55"/>
      <c r="B42" s="55"/>
      <c r="C42" s="55"/>
      <c r="D42" s="55"/>
      <c r="E42" s="56"/>
      <c r="F42" s="55"/>
      <c r="G42" s="56"/>
      <c r="H42" s="56"/>
      <c r="I42" s="56"/>
      <c r="J42" s="55"/>
      <c r="K42" s="55"/>
      <c r="L42" s="57"/>
      <c r="Q42" s="68"/>
      <c r="R42" s="68"/>
      <c r="S42" s="68"/>
      <c r="T42" s="68"/>
      <c r="U42" s="68"/>
    </row>
    <row r="43" spans="1:21" x14ac:dyDescent="0.3">
      <c r="A43" s="55"/>
      <c r="B43" s="55"/>
      <c r="C43" s="55"/>
      <c r="D43" s="55"/>
      <c r="E43" s="56"/>
      <c r="F43" s="55"/>
      <c r="G43" s="56"/>
      <c r="H43" s="56"/>
      <c r="I43" s="56"/>
      <c r="J43" s="55"/>
      <c r="K43" s="55"/>
      <c r="L43" s="57"/>
      <c r="Q43" s="68"/>
      <c r="R43" s="68"/>
      <c r="S43" s="68"/>
      <c r="T43" s="68"/>
      <c r="U43" s="68"/>
    </row>
    <row r="44" spans="1:21" x14ac:dyDescent="0.3">
      <c r="A44" s="55"/>
      <c r="B44" s="55"/>
      <c r="C44" s="55"/>
      <c r="D44" s="55"/>
      <c r="E44" s="56"/>
      <c r="F44" s="55"/>
      <c r="G44" s="56"/>
      <c r="H44" s="56"/>
      <c r="I44" s="56"/>
      <c r="J44" s="55"/>
      <c r="K44" s="55"/>
      <c r="L44" s="57"/>
      <c r="Q44" s="68"/>
      <c r="R44" s="68"/>
      <c r="S44" s="68"/>
      <c r="T44" s="68"/>
      <c r="U44" s="68"/>
    </row>
    <row r="45" spans="1:21" x14ac:dyDescent="0.3">
      <c r="A45" s="55"/>
      <c r="B45" s="55"/>
      <c r="C45" s="55"/>
      <c r="D45" s="55"/>
      <c r="E45" s="56"/>
      <c r="F45" s="55"/>
      <c r="G45" s="56"/>
      <c r="H45" s="56"/>
      <c r="I45" s="56"/>
      <c r="J45" s="55"/>
      <c r="K45" s="55"/>
      <c r="L45" s="57"/>
      <c r="Q45" s="68"/>
      <c r="R45" s="68"/>
      <c r="S45" s="68"/>
      <c r="T45" s="68"/>
      <c r="U45" s="68"/>
    </row>
    <row r="46" spans="1:21" x14ac:dyDescent="0.3">
      <c r="A46" s="55"/>
      <c r="B46" s="55"/>
      <c r="C46" s="55"/>
      <c r="D46" s="55"/>
      <c r="E46" s="56"/>
      <c r="F46" s="55"/>
      <c r="G46" s="56"/>
      <c r="H46" s="56"/>
      <c r="I46" s="56"/>
      <c r="J46" s="55"/>
      <c r="K46" s="55"/>
      <c r="L46" s="57"/>
      <c r="Q46" s="68"/>
      <c r="R46" s="68"/>
      <c r="S46" s="68"/>
      <c r="T46" s="68"/>
      <c r="U46" s="68"/>
    </row>
    <row r="47" spans="1:21" x14ac:dyDescent="0.3">
      <c r="A47" s="55"/>
      <c r="B47" s="55"/>
      <c r="C47" s="55"/>
      <c r="D47" s="55"/>
      <c r="E47" s="56"/>
      <c r="F47" s="55"/>
      <c r="G47" s="56"/>
      <c r="H47" s="56"/>
      <c r="I47" s="56"/>
      <c r="J47" s="55"/>
      <c r="K47" s="55"/>
      <c r="L47" s="57"/>
      <c r="Q47" s="68"/>
      <c r="R47" s="68"/>
      <c r="S47" s="68"/>
      <c r="T47" s="68"/>
      <c r="U47" s="68"/>
    </row>
    <row r="48" spans="1:21" x14ac:dyDescent="0.3">
      <c r="A48" s="55"/>
      <c r="B48" s="55"/>
      <c r="C48" s="55"/>
      <c r="D48" s="55"/>
      <c r="E48" s="56"/>
      <c r="F48" s="55"/>
      <c r="G48" s="56"/>
      <c r="H48" s="56"/>
      <c r="I48" s="56"/>
      <c r="J48" s="55"/>
      <c r="K48" s="55"/>
      <c r="L48" s="57"/>
      <c r="Q48" s="68"/>
      <c r="R48" s="68"/>
      <c r="S48" s="68"/>
      <c r="T48" s="68"/>
      <c r="U48" s="68"/>
    </row>
    <row r="49" spans="1:21" x14ac:dyDescent="0.3">
      <c r="A49" s="55"/>
      <c r="B49" s="55"/>
      <c r="C49" s="55"/>
      <c r="D49" s="55"/>
      <c r="E49" s="56"/>
      <c r="F49" s="55"/>
      <c r="G49" s="56"/>
      <c r="H49" s="56"/>
      <c r="I49" s="56"/>
      <c r="J49" s="55"/>
      <c r="K49" s="55"/>
      <c r="L49" s="57"/>
      <c r="Q49" s="68"/>
      <c r="R49" s="68"/>
      <c r="S49" s="68"/>
      <c r="T49" s="68"/>
      <c r="U49" s="68"/>
    </row>
    <row r="50" spans="1:21" x14ac:dyDescent="0.3">
      <c r="A50" s="55"/>
      <c r="B50" s="55"/>
      <c r="C50" s="55"/>
      <c r="D50" s="55"/>
      <c r="E50" s="56"/>
      <c r="F50" s="55"/>
      <c r="G50" s="56"/>
      <c r="H50" s="56"/>
      <c r="I50" s="56"/>
      <c r="J50" s="55"/>
      <c r="K50" s="55"/>
      <c r="L50" s="57"/>
      <c r="Q50" s="68"/>
      <c r="R50" s="68"/>
      <c r="S50" s="68"/>
      <c r="T50" s="68"/>
      <c r="U50" s="68"/>
    </row>
    <row r="51" spans="1:21" x14ac:dyDescent="0.3">
      <c r="A51" s="55"/>
      <c r="B51" s="55"/>
      <c r="C51" s="55"/>
      <c r="D51" s="55"/>
      <c r="E51" s="56"/>
      <c r="F51" s="55"/>
      <c r="G51" s="56"/>
      <c r="H51" s="56"/>
      <c r="I51" s="56"/>
      <c r="J51" s="55"/>
      <c r="K51" s="55"/>
      <c r="L51" s="57"/>
      <c r="Q51" s="68"/>
      <c r="R51" s="68"/>
      <c r="S51" s="68"/>
      <c r="T51" s="68"/>
      <c r="U51" s="68"/>
    </row>
    <row r="52" spans="1:21" x14ac:dyDescent="0.3">
      <c r="A52" s="55"/>
      <c r="B52" s="55"/>
      <c r="C52" s="55"/>
      <c r="D52" s="55"/>
      <c r="E52" s="56"/>
      <c r="F52" s="55"/>
      <c r="G52" s="56"/>
      <c r="H52" s="56"/>
      <c r="I52" s="56"/>
      <c r="J52" s="55"/>
      <c r="K52" s="55"/>
      <c r="L52" s="57"/>
      <c r="Q52" s="68"/>
      <c r="R52" s="68"/>
      <c r="S52" s="68"/>
      <c r="T52" s="68"/>
      <c r="U52" s="68"/>
    </row>
    <row r="53" spans="1:21" x14ac:dyDescent="0.3">
      <c r="A53" s="55"/>
      <c r="B53" s="55"/>
      <c r="C53" s="55"/>
      <c r="D53" s="55"/>
      <c r="E53" s="56"/>
      <c r="F53" s="55"/>
      <c r="G53" s="56"/>
      <c r="H53" s="56"/>
      <c r="I53" s="56"/>
      <c r="J53" s="55"/>
      <c r="K53" s="55"/>
      <c r="L53" s="57"/>
      <c r="Q53" s="68"/>
      <c r="R53" s="68"/>
      <c r="S53" s="68"/>
      <c r="T53" s="68"/>
      <c r="U53" s="68"/>
    </row>
    <row r="54" spans="1:21" x14ac:dyDescent="0.3">
      <c r="A54" s="55"/>
      <c r="B54" s="55"/>
      <c r="C54" s="55"/>
      <c r="D54" s="55"/>
      <c r="E54" s="56"/>
      <c r="F54" s="55"/>
      <c r="G54" s="56"/>
      <c r="H54" s="56"/>
      <c r="I54" s="56"/>
      <c r="J54" s="55"/>
      <c r="K54" s="55"/>
      <c r="L54" s="57"/>
      <c r="Q54" s="68"/>
      <c r="R54" s="68"/>
      <c r="S54" s="68"/>
      <c r="T54" s="68"/>
      <c r="U54" s="68"/>
    </row>
    <row r="55" spans="1:21" x14ac:dyDescent="0.3">
      <c r="A55" s="55"/>
      <c r="B55" s="55"/>
      <c r="C55" s="55"/>
      <c r="D55" s="55"/>
      <c r="E55" s="56"/>
      <c r="F55" s="55"/>
      <c r="G55" s="56"/>
      <c r="H55" s="56"/>
      <c r="I55" s="56"/>
      <c r="J55" s="55"/>
      <c r="K55" s="55"/>
      <c r="L55" s="57"/>
      <c r="Q55" s="68"/>
      <c r="R55" s="68"/>
      <c r="S55" s="68"/>
      <c r="T55" s="68"/>
      <c r="U55" s="68"/>
    </row>
    <row r="56" spans="1:21" x14ac:dyDescent="0.3">
      <c r="A56" s="55"/>
      <c r="B56" s="55"/>
      <c r="C56" s="55"/>
      <c r="D56" s="55"/>
      <c r="E56" s="56"/>
      <c r="F56" s="55"/>
      <c r="G56" s="56"/>
      <c r="H56" s="56"/>
      <c r="I56" s="56"/>
      <c r="J56" s="55"/>
      <c r="K56" s="55"/>
      <c r="L56" s="57"/>
      <c r="Q56" s="68"/>
      <c r="R56" s="68"/>
      <c r="S56" s="68"/>
      <c r="T56" s="68"/>
      <c r="U56" s="68"/>
    </row>
    <row r="57" spans="1:21" x14ac:dyDescent="0.3">
      <c r="A57" s="55"/>
      <c r="B57" s="55"/>
      <c r="C57" s="55"/>
      <c r="D57" s="55"/>
      <c r="E57" s="56"/>
      <c r="F57" s="55"/>
      <c r="G57" s="56"/>
      <c r="H57" s="56"/>
      <c r="I57" s="56"/>
      <c r="J57" s="55"/>
      <c r="K57" s="55"/>
      <c r="L57" s="57"/>
      <c r="Q57" s="68"/>
      <c r="R57" s="68"/>
      <c r="S57" s="68"/>
      <c r="T57" s="68"/>
      <c r="U57" s="68"/>
    </row>
    <row r="58" spans="1:21" x14ac:dyDescent="0.3">
      <c r="A58" s="55"/>
      <c r="B58" s="55"/>
      <c r="C58" s="55"/>
      <c r="D58" s="55"/>
      <c r="E58" s="56"/>
      <c r="F58" s="55"/>
      <c r="G58" s="56"/>
      <c r="H58" s="56"/>
      <c r="I58" s="56"/>
      <c r="J58" s="55"/>
      <c r="K58" s="55"/>
      <c r="L58" s="57"/>
      <c r="Q58" s="68"/>
      <c r="R58" s="68"/>
      <c r="S58" s="68"/>
      <c r="T58" s="68"/>
      <c r="U58" s="68"/>
    </row>
    <row r="59" spans="1:21" x14ac:dyDescent="0.3">
      <c r="A59" s="55"/>
      <c r="B59" s="55"/>
      <c r="C59" s="55"/>
      <c r="D59" s="55"/>
      <c r="E59" s="56"/>
      <c r="F59" s="55"/>
      <c r="G59" s="56"/>
      <c r="H59" s="56"/>
      <c r="I59" s="56"/>
      <c r="J59" s="55"/>
      <c r="K59" s="55"/>
      <c r="L59" s="57"/>
      <c r="Q59" s="68"/>
      <c r="R59" s="68"/>
      <c r="S59" s="68"/>
      <c r="T59" s="68"/>
      <c r="U59" s="68"/>
    </row>
    <row r="60" spans="1:21" x14ac:dyDescent="0.3">
      <c r="A60" s="55"/>
      <c r="B60" s="55"/>
      <c r="C60" s="55"/>
      <c r="D60" s="55"/>
      <c r="E60" s="56"/>
      <c r="F60" s="55"/>
      <c r="G60" s="56"/>
      <c r="H60" s="56"/>
      <c r="I60" s="56"/>
      <c r="J60" s="55"/>
      <c r="K60" s="55"/>
      <c r="L60" s="57"/>
      <c r="Q60" s="68"/>
      <c r="R60" s="68"/>
      <c r="S60" s="68"/>
      <c r="T60" s="68"/>
      <c r="U60" s="68"/>
    </row>
    <row r="61" spans="1:21" x14ac:dyDescent="0.3">
      <c r="A61" s="55"/>
      <c r="B61" s="55"/>
      <c r="C61" s="55"/>
      <c r="D61" s="55"/>
      <c r="E61" s="56"/>
      <c r="F61" s="55"/>
      <c r="G61" s="56"/>
      <c r="H61" s="56"/>
      <c r="I61" s="56"/>
      <c r="J61" s="55"/>
      <c r="K61" s="55"/>
      <c r="L61" s="57"/>
      <c r="Q61" s="68"/>
      <c r="R61" s="68"/>
      <c r="S61" s="68"/>
      <c r="T61" s="68"/>
      <c r="U61" s="68"/>
    </row>
    <row r="62" spans="1:21" x14ac:dyDescent="0.3">
      <c r="A62" s="55"/>
      <c r="B62" s="55"/>
      <c r="C62" s="55"/>
      <c r="D62" s="55"/>
      <c r="E62" s="56"/>
      <c r="F62" s="55"/>
      <c r="G62" s="56"/>
      <c r="H62" s="56"/>
      <c r="I62" s="56"/>
      <c r="J62" s="55"/>
      <c r="K62" s="55"/>
      <c r="L62" s="57"/>
      <c r="Q62" s="68"/>
      <c r="R62" s="68"/>
      <c r="S62" s="68"/>
      <c r="T62" s="68"/>
      <c r="U62" s="68"/>
    </row>
    <row r="63" spans="1:21" x14ac:dyDescent="0.3">
      <c r="A63" s="55"/>
      <c r="B63" s="55"/>
      <c r="C63" s="55"/>
      <c r="D63" s="55"/>
      <c r="E63" s="56"/>
      <c r="F63" s="55"/>
      <c r="G63" s="56"/>
      <c r="H63" s="56"/>
      <c r="I63" s="56"/>
      <c r="J63" s="55"/>
      <c r="K63" s="55"/>
      <c r="L63" s="57"/>
      <c r="Q63" s="68"/>
      <c r="R63" s="68"/>
      <c r="S63" s="68"/>
      <c r="T63" s="68"/>
      <c r="U63" s="68"/>
    </row>
    <row r="64" spans="1:21" x14ac:dyDescent="0.3">
      <c r="A64" s="55"/>
      <c r="B64" s="55"/>
      <c r="C64" s="55"/>
      <c r="D64" s="55"/>
      <c r="E64" s="56"/>
      <c r="F64" s="55"/>
      <c r="G64" s="56"/>
      <c r="H64" s="56"/>
      <c r="I64" s="56"/>
      <c r="J64" s="55"/>
      <c r="K64" s="55"/>
      <c r="L64" s="57"/>
      <c r="Q64" s="68"/>
      <c r="R64" s="68"/>
      <c r="S64" s="68"/>
      <c r="T64" s="68"/>
      <c r="U64" s="68"/>
    </row>
    <row r="65" spans="1:21" x14ac:dyDescent="0.3">
      <c r="A65" s="55"/>
      <c r="B65" s="55"/>
      <c r="C65" s="55"/>
      <c r="D65" s="55"/>
      <c r="E65" s="56"/>
      <c r="F65" s="55"/>
      <c r="G65" s="56"/>
      <c r="H65" s="56"/>
      <c r="I65" s="56"/>
      <c r="J65" s="55"/>
      <c r="K65" s="55"/>
      <c r="L65" s="57"/>
      <c r="Q65" s="68"/>
      <c r="R65" s="68"/>
      <c r="S65" s="68"/>
      <c r="T65" s="68"/>
      <c r="U65" s="68"/>
    </row>
    <row r="66" spans="1:21" x14ac:dyDescent="0.3">
      <c r="A66" s="55"/>
      <c r="B66" s="55"/>
      <c r="C66" s="55"/>
      <c r="D66" s="55"/>
      <c r="E66" s="56"/>
      <c r="F66" s="55"/>
      <c r="G66" s="56"/>
      <c r="H66" s="56"/>
      <c r="I66" s="56"/>
      <c r="J66" s="55"/>
      <c r="K66" s="55"/>
      <c r="L66" s="57"/>
      <c r="Q66" s="68"/>
      <c r="R66" s="68"/>
      <c r="S66" s="68"/>
      <c r="T66" s="68"/>
      <c r="U66" s="68"/>
    </row>
    <row r="67" spans="1:21" x14ac:dyDescent="0.3">
      <c r="A67" s="55"/>
      <c r="B67" s="55"/>
      <c r="C67" s="55"/>
      <c r="D67" s="55"/>
      <c r="E67" s="56"/>
      <c r="F67" s="55"/>
      <c r="G67" s="56"/>
      <c r="H67" s="56"/>
      <c r="I67" s="56"/>
      <c r="J67" s="55"/>
      <c r="K67" s="55"/>
      <c r="L67" s="57"/>
      <c r="Q67" s="68"/>
      <c r="R67" s="68"/>
      <c r="S67" s="68"/>
      <c r="T67" s="68"/>
      <c r="U67" s="68"/>
    </row>
    <row r="68" spans="1:21" x14ac:dyDescent="0.3">
      <c r="A68" s="55"/>
      <c r="B68" s="55"/>
      <c r="C68" s="55"/>
      <c r="D68" s="55"/>
      <c r="E68" s="56"/>
      <c r="F68" s="55"/>
      <c r="G68" s="56"/>
      <c r="H68" s="56"/>
      <c r="I68" s="56"/>
      <c r="J68" s="55"/>
      <c r="K68" s="55"/>
      <c r="L68" s="57"/>
      <c r="Q68" s="68"/>
      <c r="R68" s="68"/>
      <c r="S68" s="68"/>
      <c r="T68" s="68"/>
      <c r="U68" s="68"/>
    </row>
    <row r="69" spans="1:21" x14ac:dyDescent="0.3">
      <c r="A69" s="55"/>
      <c r="B69" s="55"/>
      <c r="C69" s="55"/>
      <c r="D69" s="55"/>
      <c r="E69" s="56"/>
      <c r="F69" s="55"/>
      <c r="G69" s="56"/>
      <c r="H69" s="56"/>
      <c r="I69" s="56"/>
      <c r="J69" s="55"/>
      <c r="K69" s="55"/>
      <c r="L69" s="57"/>
      <c r="Q69" s="68"/>
      <c r="R69" s="68"/>
      <c r="S69" s="68"/>
      <c r="T69" s="68"/>
      <c r="U69" s="68"/>
    </row>
    <row r="70" spans="1:21" x14ac:dyDescent="0.3">
      <c r="A70" s="55"/>
      <c r="B70" s="55"/>
      <c r="C70" s="55"/>
      <c r="D70" s="55"/>
      <c r="E70" s="56"/>
      <c r="F70" s="55"/>
      <c r="G70" s="56"/>
      <c r="H70" s="56"/>
      <c r="I70" s="56"/>
      <c r="J70" s="55"/>
      <c r="K70" s="55"/>
      <c r="L70" s="57"/>
      <c r="Q70" s="68"/>
      <c r="R70" s="68"/>
      <c r="S70" s="68"/>
      <c r="T70" s="68"/>
      <c r="U70" s="68"/>
    </row>
    <row r="71" spans="1:21" x14ac:dyDescent="0.3">
      <c r="A71" s="55"/>
      <c r="B71" s="55"/>
      <c r="C71" s="55"/>
      <c r="D71" s="55"/>
      <c r="E71" s="56"/>
      <c r="F71" s="55"/>
      <c r="G71" s="56"/>
      <c r="H71" s="56"/>
      <c r="I71" s="56"/>
      <c r="J71" s="55"/>
      <c r="K71" s="55"/>
      <c r="L71" s="57"/>
      <c r="Q71" s="68"/>
      <c r="R71" s="68"/>
      <c r="S71" s="68"/>
      <c r="T71" s="68"/>
      <c r="U71" s="68"/>
    </row>
    <row r="72" spans="1:21" x14ac:dyDescent="0.3">
      <c r="A72" s="55"/>
      <c r="B72" s="55"/>
      <c r="C72" s="55"/>
      <c r="D72" s="55"/>
      <c r="E72" s="56"/>
      <c r="F72" s="55"/>
      <c r="G72" s="56"/>
      <c r="H72" s="56"/>
      <c r="I72" s="56"/>
      <c r="J72" s="55"/>
      <c r="K72" s="55"/>
      <c r="L72" s="57"/>
      <c r="Q72" s="68"/>
      <c r="R72" s="68"/>
      <c r="S72" s="68"/>
      <c r="T72" s="68"/>
      <c r="U72" s="68"/>
    </row>
    <row r="73" spans="1:21" x14ac:dyDescent="0.3">
      <c r="A73" s="55"/>
      <c r="B73" s="55"/>
      <c r="C73" s="55"/>
      <c r="D73" s="55"/>
      <c r="E73" s="56"/>
      <c r="F73" s="55"/>
      <c r="G73" s="56"/>
      <c r="H73" s="56"/>
      <c r="I73" s="56"/>
      <c r="J73" s="55"/>
      <c r="K73" s="55"/>
      <c r="L73" s="57"/>
      <c r="Q73" s="68"/>
      <c r="R73" s="68"/>
      <c r="S73" s="68"/>
      <c r="T73" s="68"/>
      <c r="U73" s="68"/>
    </row>
    <row r="74" spans="1:21" x14ac:dyDescent="0.3">
      <c r="A74" s="55"/>
      <c r="B74" s="55"/>
      <c r="C74" s="55"/>
      <c r="D74" s="55"/>
      <c r="E74" s="56"/>
      <c r="F74" s="55"/>
      <c r="G74" s="56"/>
      <c r="H74" s="56"/>
      <c r="I74" s="56"/>
      <c r="J74" s="55"/>
      <c r="K74" s="55"/>
      <c r="L74" s="57"/>
      <c r="Q74" s="68"/>
      <c r="R74" s="68"/>
      <c r="S74" s="68"/>
      <c r="T74" s="68"/>
      <c r="U74" s="68"/>
    </row>
    <row r="75" spans="1:21" x14ac:dyDescent="0.3">
      <c r="A75" s="55"/>
      <c r="B75" s="55"/>
      <c r="C75" s="55"/>
      <c r="D75" s="55"/>
      <c r="E75" s="56"/>
      <c r="F75" s="55"/>
      <c r="G75" s="56"/>
      <c r="H75" s="56"/>
      <c r="I75" s="56"/>
      <c r="J75" s="55"/>
      <c r="K75" s="55"/>
      <c r="L75" s="57"/>
      <c r="Q75" s="68"/>
      <c r="R75" s="68"/>
      <c r="S75" s="68"/>
      <c r="T75" s="68"/>
      <c r="U75" s="68"/>
    </row>
    <row r="76" spans="1:21" x14ac:dyDescent="0.3">
      <c r="A76" s="55"/>
      <c r="B76" s="55"/>
      <c r="C76" s="55"/>
      <c r="D76" s="55"/>
      <c r="E76" s="56"/>
      <c r="F76" s="55"/>
      <c r="G76" s="56"/>
      <c r="H76" s="56"/>
      <c r="I76" s="56"/>
      <c r="J76" s="55"/>
      <c r="K76" s="55"/>
      <c r="L76" s="57"/>
      <c r="Q76" s="68"/>
      <c r="R76" s="68"/>
      <c r="S76" s="68"/>
      <c r="T76" s="68"/>
      <c r="U76" s="68"/>
    </row>
    <row r="77" spans="1:21" x14ac:dyDescent="0.3">
      <c r="A77" s="55"/>
      <c r="B77" s="55"/>
      <c r="C77" s="55"/>
      <c r="D77" s="55"/>
      <c r="E77" s="56"/>
      <c r="F77" s="55"/>
      <c r="G77" s="56"/>
      <c r="H77" s="56"/>
      <c r="I77" s="56"/>
      <c r="J77" s="55"/>
      <c r="K77" s="55"/>
      <c r="L77" s="57"/>
      <c r="Q77" s="68"/>
      <c r="R77" s="68"/>
      <c r="S77" s="68"/>
      <c r="T77" s="68"/>
      <c r="U77" s="68"/>
    </row>
    <row r="78" spans="1:21" x14ac:dyDescent="0.3">
      <c r="A78" s="55"/>
      <c r="B78" s="55"/>
      <c r="C78" s="55"/>
      <c r="D78" s="55"/>
      <c r="E78" s="56"/>
      <c r="F78" s="55"/>
      <c r="G78" s="56"/>
      <c r="H78" s="56"/>
      <c r="I78" s="56"/>
      <c r="J78" s="55"/>
      <c r="K78" s="55"/>
      <c r="L78" s="57"/>
      <c r="Q78" s="68"/>
      <c r="R78" s="68"/>
      <c r="S78" s="68"/>
      <c r="T78" s="68"/>
      <c r="U78" s="68"/>
    </row>
    <row r="79" spans="1:21" x14ac:dyDescent="0.3">
      <c r="A79" s="55"/>
      <c r="B79" s="55"/>
      <c r="C79" s="55"/>
      <c r="D79" s="55"/>
      <c r="E79" s="56"/>
      <c r="F79" s="55"/>
      <c r="G79" s="56"/>
      <c r="H79" s="56"/>
      <c r="I79" s="56"/>
      <c r="J79" s="55"/>
      <c r="K79" s="55"/>
      <c r="L79" s="57"/>
      <c r="Q79" s="68"/>
      <c r="R79" s="68"/>
      <c r="S79" s="68"/>
      <c r="T79" s="68"/>
      <c r="U79" s="68"/>
    </row>
    <row r="80" spans="1:21" x14ac:dyDescent="0.3">
      <c r="A80" s="55"/>
      <c r="B80" s="55"/>
      <c r="C80" s="55"/>
      <c r="D80" s="55"/>
      <c r="E80" s="56"/>
      <c r="F80" s="55"/>
      <c r="G80" s="56"/>
      <c r="H80" s="56"/>
      <c r="I80" s="56"/>
      <c r="J80" s="55"/>
      <c r="K80" s="55"/>
      <c r="L80" s="57"/>
      <c r="Q80" s="68"/>
      <c r="R80" s="68"/>
      <c r="S80" s="68"/>
      <c r="T80" s="68"/>
      <c r="U80" s="68"/>
    </row>
    <row r="81" spans="1:21" x14ac:dyDescent="0.3">
      <c r="A81" s="55"/>
      <c r="B81" s="55"/>
      <c r="C81" s="55"/>
      <c r="D81" s="55"/>
      <c r="E81" s="56"/>
      <c r="F81" s="55"/>
      <c r="G81" s="56"/>
      <c r="H81" s="56"/>
      <c r="I81" s="56"/>
      <c r="J81" s="55"/>
      <c r="K81" s="55"/>
      <c r="L81" s="57"/>
      <c r="Q81" s="68"/>
      <c r="R81" s="68"/>
      <c r="S81" s="68"/>
      <c r="T81" s="68"/>
      <c r="U81" s="68"/>
    </row>
    <row r="82" spans="1:21" x14ac:dyDescent="0.3">
      <c r="A82" s="55"/>
      <c r="B82" s="55"/>
      <c r="C82" s="55"/>
      <c r="D82" s="55"/>
      <c r="E82" s="56"/>
      <c r="F82" s="55"/>
      <c r="G82" s="56"/>
      <c r="H82" s="56"/>
      <c r="I82" s="56"/>
      <c r="J82" s="55"/>
      <c r="K82" s="55"/>
      <c r="L82" s="57"/>
      <c r="Q82" s="68"/>
      <c r="R82" s="68"/>
      <c r="S82" s="68"/>
      <c r="T82" s="68"/>
      <c r="U82" s="68"/>
    </row>
    <row r="83" spans="1:21" x14ac:dyDescent="0.3">
      <c r="A83" s="55"/>
      <c r="B83" s="55"/>
      <c r="C83" s="55"/>
      <c r="D83" s="55"/>
      <c r="E83" s="56"/>
      <c r="F83" s="55"/>
      <c r="G83" s="56"/>
      <c r="H83" s="56"/>
      <c r="I83" s="56"/>
      <c r="J83" s="55"/>
      <c r="K83" s="55"/>
      <c r="L83" s="57"/>
      <c r="Q83" s="68"/>
      <c r="R83" s="68"/>
      <c r="S83" s="68"/>
      <c r="T83" s="68"/>
      <c r="U83" s="68"/>
    </row>
    <row r="84" spans="1:21" x14ac:dyDescent="0.3">
      <c r="A84" s="55"/>
      <c r="B84" s="55"/>
      <c r="C84" s="55"/>
      <c r="D84" s="55"/>
      <c r="E84" s="56"/>
      <c r="F84" s="55"/>
      <c r="G84" s="56"/>
      <c r="H84" s="56"/>
      <c r="I84" s="56"/>
      <c r="J84" s="55"/>
      <c r="K84" s="55"/>
      <c r="L84" s="57"/>
      <c r="Q84" s="68"/>
      <c r="R84" s="68"/>
      <c r="S84" s="68"/>
      <c r="T84" s="68"/>
      <c r="U84" s="68"/>
    </row>
    <row r="85" spans="1:21" x14ac:dyDescent="0.3">
      <c r="A85" s="55"/>
      <c r="B85" s="55"/>
      <c r="C85" s="55"/>
      <c r="D85" s="55"/>
      <c r="E85" s="56"/>
      <c r="F85" s="55"/>
      <c r="G85" s="56"/>
      <c r="H85" s="56"/>
      <c r="I85" s="56"/>
      <c r="J85" s="55"/>
      <c r="K85" s="55"/>
      <c r="L85" s="57"/>
      <c r="Q85" s="68"/>
      <c r="R85" s="68"/>
      <c r="S85" s="68"/>
      <c r="T85" s="68"/>
      <c r="U85" s="68"/>
    </row>
    <row r="86" spans="1:21" x14ac:dyDescent="0.3">
      <c r="A86" s="55"/>
      <c r="B86" s="55"/>
      <c r="C86" s="55"/>
      <c r="D86" s="55"/>
      <c r="E86" s="56"/>
      <c r="F86" s="55"/>
      <c r="G86" s="56"/>
      <c r="H86" s="56"/>
      <c r="I86" s="56"/>
      <c r="J86" s="55"/>
      <c r="K86" s="55"/>
      <c r="L86" s="57"/>
      <c r="Q86" s="68"/>
      <c r="R86" s="68"/>
      <c r="S86" s="68"/>
      <c r="T86" s="68"/>
      <c r="U86" s="68"/>
    </row>
    <row r="87" spans="1:21" x14ac:dyDescent="0.3">
      <c r="A87" s="55"/>
      <c r="B87" s="55"/>
      <c r="C87" s="55"/>
      <c r="D87" s="55"/>
      <c r="E87" s="56"/>
      <c r="F87" s="55"/>
      <c r="G87" s="56"/>
      <c r="H87" s="56"/>
      <c r="I87" s="56"/>
      <c r="J87" s="55"/>
      <c r="K87" s="55"/>
      <c r="L87" s="57"/>
      <c r="Q87" s="68"/>
      <c r="R87" s="68"/>
      <c r="S87" s="68"/>
      <c r="T87" s="68"/>
      <c r="U87" s="68"/>
    </row>
    <row r="88" spans="1:21" x14ac:dyDescent="0.3">
      <c r="A88" s="55"/>
      <c r="B88" s="55"/>
      <c r="C88" s="55"/>
      <c r="D88" s="55"/>
      <c r="E88" s="56"/>
      <c r="F88" s="55"/>
      <c r="G88" s="56"/>
      <c r="H88" s="56"/>
      <c r="I88" s="56"/>
      <c r="J88" s="55"/>
      <c r="K88" s="55"/>
      <c r="L88" s="57"/>
      <c r="Q88" s="68"/>
      <c r="R88" s="68"/>
      <c r="S88" s="68"/>
      <c r="T88" s="68"/>
      <c r="U88" s="68"/>
    </row>
    <row r="89" spans="1:21" x14ac:dyDescent="0.3">
      <c r="A89" s="55"/>
      <c r="B89" s="55"/>
      <c r="C89" s="55"/>
      <c r="D89" s="55"/>
      <c r="E89" s="56"/>
      <c r="F89" s="55"/>
      <c r="G89" s="56"/>
      <c r="H89" s="56"/>
      <c r="I89" s="56"/>
      <c r="J89" s="55"/>
      <c r="K89" s="55"/>
      <c r="L89" s="57"/>
      <c r="Q89" s="68"/>
      <c r="R89" s="68"/>
      <c r="S89" s="68"/>
      <c r="T89" s="68"/>
      <c r="U89" s="68"/>
    </row>
    <row r="90" spans="1:21" x14ac:dyDescent="0.3">
      <c r="A90" s="55"/>
      <c r="B90" s="55"/>
      <c r="C90" s="55"/>
      <c r="D90" s="55"/>
      <c r="E90" s="56"/>
      <c r="F90" s="55"/>
      <c r="G90" s="56"/>
      <c r="H90" s="56"/>
      <c r="I90" s="56"/>
      <c r="J90" s="55"/>
      <c r="K90" s="55"/>
      <c r="L90" s="57"/>
      <c r="Q90" s="68"/>
      <c r="R90" s="68"/>
      <c r="S90" s="68"/>
      <c r="T90" s="68"/>
      <c r="U90" s="68"/>
    </row>
    <row r="91" spans="1:21" x14ac:dyDescent="0.3">
      <c r="A91" s="55"/>
      <c r="B91" s="55"/>
      <c r="C91" s="55"/>
      <c r="D91" s="55"/>
      <c r="E91" s="56"/>
      <c r="F91" s="55"/>
      <c r="G91" s="56"/>
      <c r="H91" s="56"/>
      <c r="I91" s="56"/>
      <c r="J91" s="55"/>
      <c r="K91" s="55"/>
      <c r="L91" s="57"/>
      <c r="Q91" s="68"/>
      <c r="R91" s="68"/>
      <c r="S91" s="68"/>
      <c r="T91" s="68"/>
      <c r="U91" s="68"/>
    </row>
    <row r="92" spans="1:21" x14ac:dyDescent="0.3">
      <c r="A92" s="55"/>
      <c r="B92" s="55"/>
      <c r="C92" s="55"/>
      <c r="D92" s="55"/>
      <c r="E92" s="56"/>
      <c r="F92" s="55"/>
      <c r="G92" s="56"/>
      <c r="H92" s="56"/>
      <c r="I92" s="56"/>
      <c r="J92" s="55"/>
      <c r="K92" s="55"/>
      <c r="L92" s="57"/>
      <c r="Q92" s="68"/>
      <c r="R92" s="68"/>
      <c r="S92" s="68"/>
      <c r="T92" s="68"/>
      <c r="U92" s="68"/>
    </row>
    <row r="93" spans="1:21" x14ac:dyDescent="0.3">
      <c r="A93" s="55"/>
      <c r="B93" s="55"/>
      <c r="C93" s="55"/>
      <c r="D93" s="55"/>
      <c r="E93" s="56"/>
      <c r="F93" s="55"/>
      <c r="G93" s="56"/>
      <c r="H93" s="56"/>
      <c r="I93" s="56"/>
      <c r="J93" s="55"/>
      <c r="K93" s="55"/>
      <c r="L93" s="57"/>
      <c r="Q93" s="68"/>
      <c r="R93" s="68"/>
      <c r="S93" s="68"/>
      <c r="T93" s="68"/>
      <c r="U93" s="68"/>
    </row>
    <row r="94" spans="1:21" x14ac:dyDescent="0.3">
      <c r="A94" s="55"/>
      <c r="B94" s="55"/>
      <c r="C94" s="55"/>
      <c r="D94" s="55"/>
      <c r="E94" s="56"/>
      <c r="F94" s="55"/>
      <c r="G94" s="56"/>
      <c r="H94" s="56"/>
      <c r="I94" s="56"/>
      <c r="J94" s="55"/>
      <c r="K94" s="55"/>
      <c r="L94" s="57"/>
      <c r="Q94" s="68"/>
      <c r="R94" s="68"/>
      <c r="S94" s="68"/>
      <c r="T94" s="68"/>
      <c r="U94" s="68"/>
    </row>
    <row r="95" spans="1:21" x14ac:dyDescent="0.3">
      <c r="A95" s="55"/>
      <c r="B95" s="55"/>
      <c r="C95" s="55"/>
      <c r="D95" s="55"/>
      <c r="E95" s="56"/>
      <c r="F95" s="55"/>
      <c r="G95" s="56"/>
      <c r="H95" s="56"/>
      <c r="I95" s="56"/>
      <c r="J95" s="55"/>
      <c r="K95" s="55"/>
      <c r="L95" s="57"/>
      <c r="Q95" s="68"/>
      <c r="R95" s="68"/>
      <c r="S95" s="68"/>
      <c r="T95" s="68"/>
      <c r="U95" s="68"/>
    </row>
    <row r="96" spans="1:21" x14ac:dyDescent="0.3">
      <c r="A96" s="55"/>
      <c r="B96" s="55"/>
      <c r="C96" s="55"/>
      <c r="D96" s="55"/>
      <c r="E96" s="56"/>
      <c r="F96" s="55"/>
      <c r="G96" s="56"/>
      <c r="H96" s="56"/>
      <c r="I96" s="56"/>
      <c r="J96" s="55"/>
      <c r="K96" s="55"/>
      <c r="L96" s="57"/>
      <c r="Q96" s="68"/>
      <c r="R96" s="68"/>
      <c r="S96" s="68"/>
      <c r="T96" s="68"/>
      <c r="U96" s="68"/>
    </row>
    <row r="97" spans="1:21" x14ac:dyDescent="0.3">
      <c r="A97" s="55"/>
      <c r="B97" s="55"/>
      <c r="C97" s="55"/>
      <c r="D97" s="55"/>
      <c r="E97" s="56"/>
      <c r="F97" s="55"/>
      <c r="G97" s="56"/>
      <c r="H97" s="56"/>
      <c r="I97" s="56"/>
      <c r="J97" s="55"/>
      <c r="K97" s="55"/>
      <c r="L97" s="57"/>
      <c r="Q97" s="68"/>
      <c r="R97" s="68"/>
      <c r="S97" s="68"/>
      <c r="T97" s="68"/>
      <c r="U97" s="68"/>
    </row>
    <row r="98" spans="1:21" x14ac:dyDescent="0.3">
      <c r="A98" s="55"/>
      <c r="B98" s="55"/>
      <c r="C98" s="55"/>
      <c r="D98" s="55"/>
      <c r="E98" s="56"/>
      <c r="F98" s="55"/>
      <c r="G98" s="56"/>
      <c r="H98" s="56"/>
      <c r="I98" s="56"/>
      <c r="J98" s="55"/>
      <c r="K98" s="55"/>
      <c r="L98" s="57"/>
      <c r="Q98" s="68"/>
      <c r="R98" s="68"/>
      <c r="S98" s="68"/>
      <c r="T98" s="68"/>
      <c r="U98" s="68"/>
    </row>
    <row r="99" spans="1:21" x14ac:dyDescent="0.3">
      <c r="A99" s="55"/>
      <c r="B99" s="55"/>
      <c r="C99" s="55"/>
      <c r="D99" s="55"/>
      <c r="E99" s="56"/>
      <c r="F99" s="55"/>
      <c r="G99" s="56"/>
      <c r="H99" s="56"/>
      <c r="I99" s="56"/>
      <c r="J99" s="55"/>
      <c r="K99" s="55"/>
      <c r="L99" s="57"/>
      <c r="Q99" s="68"/>
      <c r="R99" s="68"/>
      <c r="S99" s="68"/>
      <c r="T99" s="68"/>
      <c r="U99" s="68"/>
    </row>
    <row r="100" spans="1:21" x14ac:dyDescent="0.3">
      <c r="A100" s="55"/>
      <c r="B100" s="55"/>
      <c r="C100" s="55"/>
      <c r="D100" s="55"/>
      <c r="E100" s="56"/>
      <c r="F100" s="55"/>
      <c r="G100" s="56"/>
      <c r="H100" s="56"/>
      <c r="I100" s="56"/>
      <c r="J100" s="55"/>
      <c r="K100" s="55"/>
      <c r="L100" s="57"/>
      <c r="Q100" s="68"/>
      <c r="R100" s="68"/>
      <c r="S100" s="68"/>
      <c r="T100" s="68"/>
      <c r="U100" s="68"/>
    </row>
    <row r="101" spans="1:21" x14ac:dyDescent="0.3">
      <c r="A101" s="55"/>
      <c r="B101" s="55"/>
      <c r="C101" s="55"/>
      <c r="D101" s="55"/>
      <c r="E101" s="56"/>
      <c r="F101" s="55"/>
      <c r="G101" s="56"/>
      <c r="H101" s="56"/>
      <c r="I101" s="56"/>
      <c r="J101" s="55"/>
      <c r="K101" s="55"/>
      <c r="L101" s="57"/>
      <c r="Q101" s="68"/>
      <c r="R101" s="68"/>
      <c r="S101" s="68"/>
      <c r="T101" s="68"/>
      <c r="U101" s="68"/>
    </row>
    <row r="102" spans="1:21" x14ac:dyDescent="0.3">
      <c r="A102" s="55"/>
      <c r="B102" s="55"/>
      <c r="C102" s="55"/>
      <c r="D102" s="55"/>
      <c r="E102" s="56"/>
      <c r="F102" s="55"/>
      <c r="G102" s="56"/>
      <c r="H102" s="56"/>
      <c r="I102" s="56"/>
      <c r="J102" s="55"/>
      <c r="K102" s="55"/>
      <c r="L102" s="57"/>
      <c r="Q102" s="68"/>
      <c r="R102" s="68"/>
      <c r="S102" s="68"/>
      <c r="T102" s="68"/>
      <c r="U102" s="68"/>
    </row>
    <row r="103" spans="1:21" x14ac:dyDescent="0.3">
      <c r="A103" s="55"/>
      <c r="B103" s="55"/>
      <c r="C103" s="55"/>
      <c r="D103" s="55"/>
      <c r="E103" s="56"/>
      <c r="F103" s="55"/>
      <c r="G103" s="56"/>
      <c r="H103" s="56"/>
      <c r="I103" s="56"/>
      <c r="J103" s="55"/>
      <c r="K103" s="55"/>
      <c r="L103" s="57"/>
      <c r="Q103" s="68"/>
      <c r="R103" s="68"/>
      <c r="S103" s="68"/>
      <c r="T103" s="68"/>
      <c r="U103" s="68"/>
    </row>
    <row r="104" spans="1:21" x14ac:dyDescent="0.3">
      <c r="A104" s="55"/>
      <c r="B104" s="55"/>
      <c r="C104" s="55"/>
      <c r="D104" s="55"/>
      <c r="E104" s="56"/>
      <c r="F104" s="55"/>
      <c r="G104" s="56"/>
      <c r="H104" s="56"/>
      <c r="I104" s="56"/>
      <c r="J104" s="55"/>
      <c r="K104" s="55"/>
      <c r="L104" s="57"/>
      <c r="Q104" s="68"/>
      <c r="R104" s="68"/>
      <c r="S104" s="68"/>
      <c r="T104" s="68"/>
      <c r="U104" s="68"/>
    </row>
    <row r="105" spans="1:21" x14ac:dyDescent="0.3">
      <c r="A105" s="55"/>
      <c r="B105" s="55"/>
      <c r="C105" s="55"/>
      <c r="D105" s="55"/>
      <c r="E105" s="56"/>
      <c r="F105" s="55"/>
      <c r="G105" s="56"/>
      <c r="H105" s="56"/>
      <c r="I105" s="56"/>
      <c r="J105" s="55"/>
      <c r="K105" s="55"/>
      <c r="L105" s="57"/>
      <c r="Q105" s="68"/>
      <c r="R105" s="68"/>
      <c r="S105" s="68"/>
      <c r="T105" s="68"/>
      <c r="U105" s="68"/>
    </row>
    <row r="106" spans="1:21" x14ac:dyDescent="0.3">
      <c r="A106" s="55"/>
      <c r="B106" s="55"/>
      <c r="C106" s="55"/>
      <c r="D106" s="55"/>
      <c r="E106" s="56"/>
      <c r="F106" s="55"/>
      <c r="G106" s="56"/>
      <c r="H106" s="56"/>
      <c r="I106" s="56"/>
      <c r="J106" s="55"/>
      <c r="K106" s="55"/>
      <c r="L106" s="57"/>
      <c r="Q106" s="68"/>
      <c r="R106" s="68"/>
      <c r="S106" s="68"/>
      <c r="T106" s="68"/>
      <c r="U106" s="68"/>
    </row>
    <row r="107" spans="1:21" x14ac:dyDescent="0.3">
      <c r="A107" s="55"/>
      <c r="B107" s="55"/>
      <c r="C107" s="55"/>
      <c r="D107" s="55"/>
      <c r="E107" s="56"/>
      <c r="F107" s="55"/>
      <c r="G107" s="56"/>
      <c r="H107" s="56"/>
      <c r="I107" s="56"/>
      <c r="J107" s="55"/>
      <c r="K107" s="55"/>
      <c r="L107" s="57"/>
      <c r="Q107" s="68"/>
      <c r="R107" s="68"/>
      <c r="S107" s="68"/>
      <c r="T107" s="68"/>
      <c r="U107" s="68"/>
    </row>
    <row r="108" spans="1:21" x14ac:dyDescent="0.3">
      <c r="A108" s="55"/>
      <c r="B108" s="55"/>
      <c r="C108" s="55"/>
      <c r="D108" s="55"/>
      <c r="E108" s="56"/>
      <c r="F108" s="55"/>
      <c r="G108" s="56"/>
      <c r="H108" s="56"/>
      <c r="I108" s="56"/>
      <c r="J108" s="55"/>
      <c r="K108" s="55"/>
      <c r="L108" s="57"/>
      <c r="Q108" s="68"/>
      <c r="R108" s="68"/>
      <c r="S108" s="68"/>
      <c r="T108" s="68"/>
      <c r="U108" s="68"/>
    </row>
    <row r="109" spans="1:21" x14ac:dyDescent="0.3">
      <c r="A109" s="55"/>
      <c r="B109" s="55"/>
      <c r="C109" s="55"/>
      <c r="D109" s="55"/>
      <c r="E109" s="56"/>
      <c r="F109" s="55"/>
      <c r="G109" s="56"/>
      <c r="H109" s="56"/>
      <c r="I109" s="56"/>
      <c r="J109" s="55"/>
      <c r="K109" s="55"/>
      <c r="L109" s="57"/>
      <c r="Q109" s="68"/>
      <c r="R109" s="68"/>
      <c r="S109" s="68"/>
      <c r="T109" s="68"/>
      <c r="U109" s="68"/>
    </row>
    <row r="110" spans="1:21" x14ac:dyDescent="0.3">
      <c r="A110" s="55"/>
      <c r="B110" s="55"/>
      <c r="C110" s="55"/>
      <c r="D110" s="55"/>
      <c r="E110" s="56"/>
      <c r="F110" s="55"/>
      <c r="G110" s="56"/>
      <c r="H110" s="56"/>
      <c r="I110" s="56"/>
      <c r="J110" s="55"/>
      <c r="K110" s="55"/>
      <c r="L110" s="57"/>
      <c r="Q110" s="68"/>
      <c r="R110" s="68"/>
      <c r="S110" s="68"/>
      <c r="T110" s="68"/>
      <c r="U110" s="68"/>
    </row>
    <row r="111" spans="1:21" x14ac:dyDescent="0.3">
      <c r="A111" s="55"/>
      <c r="B111" s="55"/>
      <c r="C111" s="55"/>
      <c r="D111" s="55"/>
      <c r="E111" s="56"/>
      <c r="F111" s="55"/>
      <c r="G111" s="56"/>
      <c r="H111" s="56"/>
      <c r="I111" s="56"/>
      <c r="J111" s="55"/>
      <c r="K111" s="55"/>
      <c r="L111" s="57"/>
      <c r="Q111" s="68"/>
      <c r="R111" s="68"/>
      <c r="S111" s="68"/>
      <c r="T111" s="68"/>
      <c r="U111" s="68"/>
    </row>
    <row r="112" spans="1:21" x14ac:dyDescent="0.3">
      <c r="A112" s="55"/>
      <c r="B112" s="55"/>
      <c r="C112" s="55"/>
      <c r="D112" s="55"/>
      <c r="E112" s="56"/>
      <c r="F112" s="55"/>
      <c r="G112" s="56"/>
      <c r="H112" s="56"/>
      <c r="I112" s="56"/>
      <c r="J112" s="55"/>
      <c r="K112" s="55"/>
      <c r="L112" s="57"/>
      <c r="Q112" s="68"/>
      <c r="R112" s="68"/>
      <c r="S112" s="68"/>
      <c r="T112" s="68"/>
      <c r="U112" s="68"/>
    </row>
    <row r="113" spans="1:21" x14ac:dyDescent="0.3">
      <c r="A113" s="55"/>
      <c r="B113" s="55"/>
      <c r="C113" s="55"/>
      <c r="D113" s="55"/>
      <c r="E113" s="56"/>
      <c r="F113" s="55"/>
      <c r="G113" s="56"/>
      <c r="H113" s="56"/>
      <c r="I113" s="56"/>
      <c r="J113" s="55"/>
      <c r="K113" s="55"/>
      <c r="L113" s="57"/>
      <c r="Q113" s="68"/>
      <c r="R113" s="68"/>
      <c r="S113" s="68"/>
      <c r="T113" s="68"/>
      <c r="U113" s="68"/>
    </row>
    <row r="114" spans="1:21" x14ac:dyDescent="0.3">
      <c r="A114" s="55"/>
      <c r="B114" s="55"/>
      <c r="C114" s="55"/>
      <c r="D114" s="55"/>
      <c r="E114" s="56"/>
      <c r="F114" s="55"/>
      <c r="G114" s="56"/>
      <c r="H114" s="56"/>
      <c r="I114" s="56"/>
      <c r="J114" s="55"/>
      <c r="K114" s="55"/>
      <c r="L114" s="57"/>
      <c r="Q114" s="68"/>
      <c r="R114" s="68"/>
      <c r="S114" s="68"/>
      <c r="T114" s="68"/>
      <c r="U114" s="68"/>
    </row>
    <row r="115" spans="1:21" x14ac:dyDescent="0.3">
      <c r="A115" s="55"/>
      <c r="B115" s="55"/>
      <c r="C115" s="55"/>
      <c r="D115" s="55"/>
      <c r="E115" s="56"/>
      <c r="F115" s="55"/>
      <c r="G115" s="56"/>
      <c r="H115" s="56"/>
      <c r="I115" s="56"/>
      <c r="J115" s="55"/>
      <c r="K115" s="55"/>
      <c r="L115" s="57"/>
      <c r="Q115" s="68"/>
      <c r="R115" s="68"/>
      <c r="S115" s="68"/>
      <c r="T115" s="68"/>
      <c r="U115" s="68"/>
    </row>
    <row r="116" spans="1:21" x14ac:dyDescent="0.3">
      <c r="A116" s="55"/>
      <c r="B116" s="55"/>
      <c r="C116" s="55"/>
      <c r="D116" s="55"/>
      <c r="E116" s="56"/>
      <c r="F116" s="55"/>
      <c r="G116" s="56"/>
      <c r="H116" s="56"/>
      <c r="I116" s="56"/>
      <c r="J116" s="55"/>
      <c r="K116" s="55"/>
      <c r="L116" s="57"/>
      <c r="Q116" s="68"/>
      <c r="R116" s="68"/>
      <c r="S116" s="68"/>
      <c r="T116" s="68"/>
      <c r="U116" s="68"/>
    </row>
    <row r="117" spans="1:21" x14ac:dyDescent="0.3">
      <c r="A117" s="55"/>
      <c r="B117" s="55"/>
      <c r="C117" s="55"/>
      <c r="D117" s="55"/>
      <c r="E117" s="56"/>
      <c r="F117" s="55"/>
      <c r="G117" s="56"/>
      <c r="H117" s="56"/>
      <c r="I117" s="56"/>
      <c r="J117" s="55"/>
      <c r="K117" s="55"/>
      <c r="L117" s="57"/>
      <c r="Q117" s="68"/>
      <c r="R117" s="68"/>
      <c r="S117" s="68"/>
      <c r="T117" s="68"/>
      <c r="U117" s="68"/>
    </row>
    <row r="118" spans="1:21" x14ac:dyDescent="0.3">
      <c r="A118" s="55"/>
      <c r="B118" s="55"/>
      <c r="C118" s="55"/>
      <c r="D118" s="55"/>
      <c r="E118" s="56"/>
      <c r="F118" s="55"/>
      <c r="G118" s="56"/>
      <c r="H118" s="56"/>
      <c r="I118" s="56"/>
      <c r="J118" s="55"/>
      <c r="K118" s="55"/>
      <c r="L118" s="57"/>
      <c r="Q118" s="68"/>
      <c r="R118" s="68"/>
      <c r="S118" s="68"/>
      <c r="T118" s="68"/>
      <c r="U118" s="68"/>
    </row>
    <row r="119" spans="1:21" x14ac:dyDescent="0.3">
      <c r="A119" s="55"/>
      <c r="B119" s="55"/>
      <c r="C119" s="55"/>
      <c r="D119" s="55"/>
      <c r="E119" s="56"/>
      <c r="F119" s="55"/>
      <c r="G119" s="56"/>
      <c r="H119" s="56"/>
      <c r="I119" s="56"/>
      <c r="J119" s="55"/>
      <c r="K119" s="55"/>
      <c r="L119" s="57"/>
      <c r="Q119" s="68"/>
      <c r="R119" s="68"/>
      <c r="S119" s="68"/>
      <c r="T119" s="68"/>
      <c r="U119" s="68"/>
    </row>
    <row r="120" spans="1:21" x14ac:dyDescent="0.3">
      <c r="A120" s="55"/>
      <c r="B120" s="55"/>
      <c r="C120" s="55"/>
      <c r="D120" s="55"/>
      <c r="E120" s="56"/>
      <c r="F120" s="55"/>
      <c r="G120" s="56"/>
      <c r="H120" s="56"/>
      <c r="I120" s="56"/>
      <c r="J120" s="55"/>
      <c r="K120" s="55"/>
      <c r="L120" s="57"/>
      <c r="Q120" s="68"/>
      <c r="R120" s="68"/>
      <c r="S120" s="68"/>
      <c r="T120" s="68"/>
      <c r="U120" s="68"/>
    </row>
    <row r="121" spans="1:21" x14ac:dyDescent="0.3">
      <c r="A121" s="55"/>
      <c r="B121" s="55"/>
      <c r="C121" s="55"/>
      <c r="D121" s="55"/>
      <c r="E121" s="56"/>
      <c r="F121" s="55"/>
      <c r="G121" s="56"/>
      <c r="H121" s="56"/>
      <c r="I121" s="56"/>
      <c r="J121" s="55"/>
      <c r="K121" s="55"/>
      <c r="L121" s="57"/>
      <c r="Q121" s="68"/>
      <c r="R121" s="68"/>
      <c r="S121" s="68"/>
      <c r="T121" s="68"/>
      <c r="U121" s="68"/>
    </row>
    <row r="122" spans="1:21" x14ac:dyDescent="0.3">
      <c r="A122" s="55"/>
      <c r="B122" s="55"/>
      <c r="C122" s="55"/>
      <c r="D122" s="55"/>
      <c r="E122" s="56"/>
      <c r="F122" s="55"/>
      <c r="G122" s="56"/>
      <c r="H122" s="56"/>
      <c r="I122" s="56"/>
      <c r="J122" s="55"/>
      <c r="K122" s="55"/>
      <c r="L122" s="57"/>
      <c r="Q122" s="68"/>
      <c r="R122" s="68"/>
      <c r="S122" s="68"/>
      <c r="T122" s="68"/>
      <c r="U122" s="68"/>
    </row>
    <row r="123" spans="1:21" x14ac:dyDescent="0.3">
      <c r="A123" s="55"/>
      <c r="B123" s="55"/>
      <c r="C123" s="55"/>
      <c r="D123" s="55"/>
      <c r="E123" s="56"/>
      <c r="F123" s="55"/>
      <c r="G123" s="56"/>
      <c r="H123" s="56"/>
      <c r="I123" s="56"/>
      <c r="J123" s="55"/>
      <c r="K123" s="55"/>
      <c r="L123" s="57"/>
      <c r="Q123" s="68"/>
      <c r="R123" s="68"/>
      <c r="S123" s="68"/>
      <c r="T123" s="68"/>
      <c r="U123" s="68"/>
    </row>
    <row r="124" spans="1:21" x14ac:dyDescent="0.3">
      <c r="A124" s="55"/>
      <c r="B124" s="55"/>
      <c r="C124" s="55"/>
      <c r="D124" s="55"/>
      <c r="E124" s="56"/>
      <c r="F124" s="55"/>
      <c r="G124" s="56"/>
      <c r="H124" s="56"/>
      <c r="I124" s="56"/>
      <c r="J124" s="55"/>
      <c r="K124" s="55"/>
      <c r="L124" s="57"/>
      <c r="Q124" s="68"/>
      <c r="R124" s="68"/>
      <c r="S124" s="68"/>
      <c r="T124" s="68"/>
      <c r="U124" s="68"/>
    </row>
    <row r="125" spans="1:21" x14ac:dyDescent="0.3">
      <c r="A125" s="55"/>
      <c r="B125" s="55"/>
      <c r="C125" s="55"/>
      <c r="D125" s="55"/>
      <c r="E125" s="56"/>
      <c r="F125" s="55"/>
      <c r="G125" s="56"/>
      <c r="H125" s="56"/>
      <c r="I125" s="56"/>
      <c r="J125" s="55"/>
      <c r="K125" s="55"/>
      <c r="L125" s="57"/>
      <c r="Q125" s="68"/>
      <c r="R125" s="68"/>
      <c r="S125" s="68"/>
      <c r="T125" s="68"/>
      <c r="U125" s="68"/>
    </row>
    <row r="126" spans="1:21" x14ac:dyDescent="0.3">
      <c r="A126" s="55"/>
      <c r="B126" s="55"/>
      <c r="C126" s="55"/>
      <c r="D126" s="55"/>
      <c r="E126" s="56"/>
      <c r="F126" s="55"/>
      <c r="G126" s="56"/>
      <c r="H126" s="56"/>
      <c r="I126" s="56"/>
      <c r="J126" s="55"/>
      <c r="K126" s="55"/>
      <c r="L126" s="57"/>
      <c r="Q126" s="68"/>
      <c r="R126" s="68"/>
      <c r="S126" s="68"/>
      <c r="T126" s="68"/>
      <c r="U126" s="68"/>
    </row>
    <row r="127" spans="1:21" x14ac:dyDescent="0.3">
      <c r="A127" s="55"/>
      <c r="B127" s="55"/>
      <c r="C127" s="55"/>
      <c r="D127" s="55"/>
      <c r="E127" s="56"/>
      <c r="F127" s="55"/>
      <c r="G127" s="56"/>
      <c r="H127" s="56"/>
      <c r="I127" s="56"/>
      <c r="J127" s="55"/>
      <c r="K127" s="55"/>
      <c r="L127" s="57"/>
      <c r="Q127" s="68"/>
      <c r="R127" s="68"/>
      <c r="S127" s="68"/>
      <c r="T127" s="68"/>
      <c r="U127" s="68"/>
    </row>
    <row r="128" spans="1:21" x14ac:dyDescent="0.3">
      <c r="A128" s="55"/>
      <c r="B128" s="55"/>
      <c r="C128" s="55"/>
      <c r="D128" s="55"/>
      <c r="E128" s="56"/>
      <c r="F128" s="55"/>
      <c r="G128" s="56"/>
      <c r="H128" s="56"/>
      <c r="I128" s="56"/>
      <c r="J128" s="55"/>
      <c r="K128" s="55"/>
      <c r="L128" s="57"/>
      <c r="Q128" s="68"/>
      <c r="R128" s="68"/>
      <c r="S128" s="68"/>
      <c r="T128" s="68"/>
      <c r="U128" s="68"/>
    </row>
    <row r="129" spans="1:21" x14ac:dyDescent="0.3">
      <c r="A129" s="55"/>
      <c r="B129" s="55"/>
      <c r="C129" s="55"/>
      <c r="D129" s="55"/>
      <c r="E129" s="56"/>
      <c r="F129" s="55"/>
      <c r="G129" s="56"/>
      <c r="H129" s="56"/>
      <c r="I129" s="56"/>
      <c r="J129" s="55"/>
      <c r="K129" s="55"/>
      <c r="L129" s="57"/>
      <c r="Q129" s="68"/>
      <c r="R129" s="68"/>
      <c r="S129" s="68"/>
      <c r="T129" s="68"/>
      <c r="U129" s="68"/>
    </row>
    <row r="130" spans="1:21" x14ac:dyDescent="0.3">
      <c r="A130" s="55"/>
      <c r="B130" s="55"/>
      <c r="C130" s="55"/>
      <c r="D130" s="55"/>
      <c r="E130" s="56"/>
      <c r="F130" s="55"/>
      <c r="G130" s="56"/>
      <c r="H130" s="56"/>
      <c r="I130" s="56"/>
      <c r="J130" s="55"/>
      <c r="K130" s="55"/>
      <c r="L130" s="57"/>
      <c r="Q130" s="68"/>
      <c r="R130" s="68"/>
      <c r="S130" s="68"/>
      <c r="T130" s="68"/>
      <c r="U130" s="68"/>
    </row>
    <row r="131" spans="1:21" x14ac:dyDescent="0.3">
      <c r="A131" s="55"/>
      <c r="B131" s="55"/>
      <c r="C131" s="55"/>
      <c r="D131" s="55"/>
      <c r="E131" s="56"/>
      <c r="F131" s="55"/>
      <c r="G131" s="56"/>
      <c r="H131" s="56"/>
      <c r="I131" s="56"/>
      <c r="J131" s="55"/>
      <c r="K131" s="55"/>
      <c r="L131" s="57"/>
      <c r="Q131" s="68"/>
      <c r="R131" s="68"/>
      <c r="S131" s="68"/>
      <c r="T131" s="68"/>
      <c r="U131" s="68"/>
    </row>
    <row r="132" spans="1:21" x14ac:dyDescent="0.3">
      <c r="A132" s="55"/>
      <c r="B132" s="55"/>
      <c r="C132" s="55"/>
      <c r="D132" s="55"/>
      <c r="E132" s="56"/>
      <c r="F132" s="55"/>
      <c r="G132" s="56"/>
      <c r="H132" s="56"/>
      <c r="I132" s="56"/>
      <c r="J132" s="55"/>
      <c r="K132" s="55"/>
      <c r="L132" s="57"/>
      <c r="Q132" s="68"/>
      <c r="R132" s="68"/>
      <c r="S132" s="68"/>
      <c r="T132" s="68"/>
      <c r="U132" s="68"/>
    </row>
    <row r="133" spans="1:21" x14ac:dyDescent="0.3">
      <c r="A133" s="55"/>
      <c r="B133" s="55"/>
      <c r="C133" s="55"/>
      <c r="D133" s="55"/>
      <c r="E133" s="56"/>
      <c r="F133" s="55"/>
      <c r="G133" s="56"/>
      <c r="H133" s="56"/>
      <c r="I133" s="56"/>
      <c r="J133" s="55"/>
      <c r="K133" s="55"/>
      <c r="L133" s="57"/>
      <c r="Q133" s="68"/>
      <c r="R133" s="68"/>
      <c r="S133" s="68"/>
      <c r="T133" s="68"/>
      <c r="U133" s="68"/>
    </row>
    <row r="134" spans="1:21" x14ac:dyDescent="0.3">
      <c r="A134" s="55"/>
      <c r="B134" s="55"/>
      <c r="C134" s="55"/>
      <c r="D134" s="55"/>
      <c r="E134" s="56"/>
      <c r="F134" s="55"/>
      <c r="G134" s="56"/>
      <c r="H134" s="56"/>
      <c r="I134" s="56"/>
      <c r="J134" s="55"/>
      <c r="K134" s="55"/>
      <c r="L134" s="57"/>
      <c r="Q134" s="68"/>
      <c r="R134" s="68"/>
      <c r="S134" s="68"/>
      <c r="T134" s="68"/>
      <c r="U134" s="68"/>
    </row>
    <row r="135" spans="1:21" x14ac:dyDescent="0.3">
      <c r="A135" s="55"/>
      <c r="B135" s="55"/>
      <c r="C135" s="55"/>
      <c r="D135" s="55"/>
      <c r="E135" s="56"/>
      <c r="F135" s="55"/>
      <c r="G135" s="56"/>
      <c r="H135" s="56"/>
      <c r="I135" s="56"/>
      <c r="J135" s="55"/>
      <c r="K135" s="55"/>
      <c r="L135" s="57"/>
      <c r="Q135" s="68"/>
      <c r="R135" s="68"/>
      <c r="S135" s="68"/>
      <c r="T135" s="68"/>
      <c r="U135" s="68"/>
    </row>
    <row r="136" spans="1:21" x14ac:dyDescent="0.3">
      <c r="A136" s="55"/>
      <c r="B136" s="55"/>
      <c r="C136" s="55"/>
      <c r="D136" s="55"/>
      <c r="E136" s="56"/>
      <c r="F136" s="55"/>
      <c r="G136" s="56"/>
      <c r="H136" s="56"/>
      <c r="I136" s="56"/>
      <c r="J136" s="55"/>
      <c r="K136" s="55"/>
      <c r="L136" s="57"/>
      <c r="Q136" s="68"/>
      <c r="R136" s="68"/>
      <c r="S136" s="68"/>
      <c r="T136" s="68"/>
      <c r="U136" s="68"/>
    </row>
    <row r="137" spans="1:21" x14ac:dyDescent="0.3">
      <c r="A137" s="55"/>
      <c r="B137" s="55"/>
      <c r="C137" s="55"/>
      <c r="D137" s="55"/>
      <c r="E137" s="56"/>
      <c r="F137" s="55"/>
      <c r="G137" s="56"/>
      <c r="H137" s="56"/>
      <c r="I137" s="56"/>
      <c r="J137" s="55"/>
      <c r="K137" s="55"/>
      <c r="L137" s="57"/>
      <c r="Q137" s="68"/>
      <c r="R137" s="68"/>
      <c r="S137" s="68"/>
      <c r="T137" s="68"/>
      <c r="U137" s="68"/>
    </row>
    <row r="138" spans="1:21" x14ac:dyDescent="0.3">
      <c r="A138" s="55"/>
      <c r="B138" s="55"/>
      <c r="C138" s="55"/>
      <c r="D138" s="55"/>
      <c r="E138" s="56"/>
      <c r="F138" s="55"/>
      <c r="G138" s="56"/>
      <c r="H138" s="56"/>
      <c r="I138" s="56"/>
      <c r="J138" s="55"/>
      <c r="K138" s="55"/>
      <c r="L138" s="57"/>
      <c r="Q138" s="68"/>
      <c r="R138" s="68"/>
      <c r="S138" s="68"/>
      <c r="T138" s="68"/>
      <c r="U138" s="68"/>
    </row>
    <row r="139" spans="1:21" x14ac:dyDescent="0.3">
      <c r="A139" s="55"/>
      <c r="B139" s="55"/>
      <c r="C139" s="55"/>
      <c r="D139" s="55"/>
      <c r="E139" s="56"/>
      <c r="F139" s="55"/>
      <c r="G139" s="56"/>
      <c r="H139" s="56"/>
      <c r="I139" s="56"/>
      <c r="J139" s="55"/>
      <c r="K139" s="55"/>
      <c r="L139" s="57"/>
      <c r="Q139" s="68"/>
      <c r="R139" s="68"/>
      <c r="S139" s="68"/>
      <c r="T139" s="68"/>
      <c r="U139" s="68"/>
    </row>
    <row r="140" spans="1:21" x14ac:dyDescent="0.3">
      <c r="A140" s="55"/>
      <c r="B140" s="55"/>
      <c r="C140" s="55"/>
      <c r="D140" s="55"/>
      <c r="E140" s="56"/>
      <c r="F140" s="55"/>
      <c r="G140" s="56"/>
      <c r="H140" s="56"/>
      <c r="I140" s="56"/>
      <c r="J140" s="55"/>
      <c r="K140" s="55"/>
      <c r="L140" s="57"/>
      <c r="Q140" s="68"/>
      <c r="R140" s="68"/>
      <c r="S140" s="68"/>
      <c r="T140" s="68"/>
      <c r="U140" s="68"/>
    </row>
    <row r="141" spans="1:21" x14ac:dyDescent="0.3">
      <c r="A141" s="55"/>
      <c r="B141" s="55"/>
      <c r="C141" s="55"/>
      <c r="D141" s="55"/>
      <c r="E141" s="56"/>
      <c r="F141" s="55"/>
      <c r="G141" s="56"/>
      <c r="H141" s="56"/>
      <c r="I141" s="56"/>
      <c r="J141" s="55"/>
      <c r="K141" s="55"/>
      <c r="L141" s="57"/>
      <c r="Q141" s="68"/>
      <c r="R141" s="68"/>
      <c r="S141" s="68"/>
      <c r="T141" s="68"/>
      <c r="U141" s="68"/>
    </row>
    <row r="142" spans="1:21" x14ac:dyDescent="0.3">
      <c r="A142" s="55"/>
      <c r="B142" s="55"/>
      <c r="C142" s="55"/>
      <c r="D142" s="55"/>
      <c r="E142" s="56"/>
      <c r="F142" s="55"/>
      <c r="G142" s="56"/>
      <c r="H142" s="56"/>
      <c r="I142" s="56"/>
      <c r="J142" s="55"/>
      <c r="K142" s="55"/>
      <c r="L142" s="57"/>
      <c r="Q142" s="68"/>
      <c r="R142" s="68"/>
      <c r="S142" s="68"/>
      <c r="T142" s="68"/>
      <c r="U142" s="68"/>
    </row>
    <row r="143" spans="1:21" x14ac:dyDescent="0.3">
      <c r="A143" s="55"/>
      <c r="B143" s="55"/>
      <c r="C143" s="55"/>
      <c r="D143" s="55"/>
      <c r="E143" s="56"/>
      <c r="F143" s="55"/>
      <c r="G143" s="56"/>
      <c r="H143" s="56"/>
      <c r="I143" s="56"/>
      <c r="J143" s="55"/>
      <c r="K143" s="55"/>
      <c r="L143" s="57"/>
      <c r="Q143" s="68"/>
      <c r="R143" s="68"/>
      <c r="S143" s="68"/>
      <c r="T143" s="68"/>
      <c r="U143" s="68"/>
    </row>
    <row r="144" spans="1:21" x14ac:dyDescent="0.3">
      <c r="A144" s="55"/>
      <c r="B144" s="55"/>
      <c r="C144" s="55"/>
      <c r="D144" s="55"/>
      <c r="E144" s="56"/>
      <c r="F144" s="55"/>
      <c r="G144" s="56"/>
      <c r="H144" s="56"/>
      <c r="I144" s="56"/>
      <c r="J144" s="55"/>
      <c r="K144" s="55"/>
      <c r="L144" s="57"/>
      <c r="Q144" s="68"/>
      <c r="R144" s="68"/>
      <c r="S144" s="68"/>
      <c r="T144" s="68"/>
      <c r="U144" s="68"/>
    </row>
    <row r="145" spans="1:21" x14ac:dyDescent="0.3">
      <c r="A145" s="55"/>
      <c r="B145" s="55"/>
      <c r="C145" s="55"/>
      <c r="D145" s="55"/>
      <c r="E145" s="56"/>
      <c r="F145" s="55"/>
      <c r="G145" s="56"/>
      <c r="H145" s="56"/>
      <c r="I145" s="56"/>
      <c r="J145" s="55"/>
      <c r="K145" s="55"/>
      <c r="L145" s="57"/>
      <c r="Q145" s="68"/>
      <c r="R145" s="68"/>
      <c r="S145" s="68"/>
      <c r="T145" s="68"/>
      <c r="U145" s="68"/>
    </row>
    <row r="146" spans="1:21" x14ac:dyDescent="0.3">
      <c r="A146" s="55"/>
      <c r="B146" s="55"/>
      <c r="C146" s="55"/>
      <c r="D146" s="55"/>
      <c r="E146" s="56"/>
      <c r="F146" s="55"/>
      <c r="G146" s="56"/>
      <c r="H146" s="56"/>
      <c r="I146" s="56"/>
      <c r="J146" s="55"/>
      <c r="K146" s="55"/>
      <c r="L146" s="57"/>
      <c r="Q146" s="68"/>
      <c r="R146" s="68"/>
      <c r="S146" s="68"/>
      <c r="T146" s="68"/>
      <c r="U146" s="68"/>
    </row>
    <row r="147" spans="1:21" x14ac:dyDescent="0.3">
      <c r="A147" s="55"/>
      <c r="B147" s="55"/>
      <c r="C147" s="55"/>
      <c r="D147" s="55"/>
      <c r="E147" s="56"/>
      <c r="F147" s="55"/>
      <c r="G147" s="56"/>
      <c r="H147" s="56"/>
      <c r="I147" s="56"/>
      <c r="J147" s="55"/>
      <c r="K147" s="55"/>
      <c r="L147" s="57"/>
      <c r="Q147" s="68"/>
      <c r="R147" s="68"/>
      <c r="S147" s="68"/>
      <c r="T147" s="68"/>
      <c r="U147" s="68"/>
    </row>
    <row r="148" spans="1:21" x14ac:dyDescent="0.3">
      <c r="A148" s="55"/>
      <c r="B148" s="55"/>
      <c r="C148" s="55"/>
      <c r="D148" s="55"/>
      <c r="E148" s="56"/>
      <c r="F148" s="55"/>
      <c r="G148" s="56"/>
      <c r="H148" s="56"/>
      <c r="I148" s="56"/>
      <c r="J148" s="55"/>
      <c r="K148" s="55"/>
      <c r="L148" s="57"/>
      <c r="Q148" s="68"/>
      <c r="R148" s="68"/>
      <c r="S148" s="68"/>
      <c r="T148" s="68"/>
      <c r="U148" s="68"/>
    </row>
    <row r="149" spans="1:21" x14ac:dyDescent="0.3">
      <c r="A149" s="55"/>
      <c r="B149" s="55"/>
      <c r="C149" s="55"/>
      <c r="D149" s="55"/>
      <c r="E149" s="56"/>
      <c r="F149" s="55"/>
      <c r="G149" s="56"/>
      <c r="H149" s="56"/>
      <c r="I149" s="56"/>
      <c r="J149" s="55"/>
      <c r="K149" s="55"/>
      <c r="L149" s="57"/>
      <c r="Q149" s="68"/>
      <c r="R149" s="68"/>
      <c r="S149" s="68"/>
      <c r="T149" s="68"/>
      <c r="U149" s="68"/>
    </row>
    <row r="150" spans="1:21" x14ac:dyDescent="0.3">
      <c r="A150" s="55"/>
      <c r="B150" s="55"/>
      <c r="C150" s="55"/>
      <c r="D150" s="55"/>
      <c r="E150" s="56"/>
      <c r="F150" s="55"/>
      <c r="G150" s="56"/>
      <c r="H150" s="56"/>
      <c r="I150" s="56"/>
      <c r="J150" s="55"/>
      <c r="K150" s="55"/>
      <c r="L150" s="57"/>
      <c r="Q150" s="68"/>
      <c r="R150" s="68"/>
      <c r="S150" s="68"/>
      <c r="T150" s="68"/>
      <c r="U150" s="68"/>
    </row>
    <row r="151" spans="1:21" x14ac:dyDescent="0.3">
      <c r="A151" s="55"/>
      <c r="B151" s="55"/>
      <c r="C151" s="55"/>
      <c r="D151" s="55"/>
      <c r="E151" s="56"/>
      <c r="F151" s="55"/>
      <c r="G151" s="56"/>
      <c r="H151" s="56"/>
      <c r="I151" s="56"/>
      <c r="J151" s="55"/>
      <c r="K151" s="55"/>
      <c r="L151" s="57"/>
      <c r="Q151" s="68"/>
      <c r="R151" s="68"/>
      <c r="S151" s="68"/>
      <c r="T151" s="68"/>
      <c r="U151" s="68"/>
    </row>
    <row r="152" spans="1:21" x14ac:dyDescent="0.3">
      <c r="A152" s="55"/>
      <c r="B152" s="55"/>
      <c r="C152" s="55"/>
      <c r="D152" s="55"/>
      <c r="E152" s="56"/>
      <c r="F152" s="55"/>
      <c r="G152" s="56"/>
      <c r="H152" s="56"/>
      <c r="I152" s="56"/>
      <c r="J152" s="55"/>
      <c r="K152" s="55"/>
      <c r="L152" s="57"/>
      <c r="Q152" s="68"/>
      <c r="R152" s="68"/>
      <c r="S152" s="68"/>
      <c r="T152" s="68"/>
      <c r="U152" s="68"/>
    </row>
    <row r="153" spans="1:21" x14ac:dyDescent="0.3">
      <c r="A153" s="55"/>
      <c r="B153" s="55"/>
      <c r="C153" s="55"/>
      <c r="D153" s="55"/>
      <c r="E153" s="56"/>
      <c r="F153" s="55"/>
      <c r="G153" s="56"/>
      <c r="H153" s="56"/>
      <c r="I153" s="56"/>
      <c r="J153" s="55"/>
      <c r="K153" s="55"/>
      <c r="L153" s="57"/>
      <c r="Q153" s="68"/>
      <c r="R153" s="68"/>
      <c r="S153" s="68"/>
      <c r="T153" s="68"/>
      <c r="U153" s="68"/>
    </row>
    <row r="154" spans="1:21" x14ac:dyDescent="0.3">
      <c r="A154" s="55"/>
      <c r="B154" s="55"/>
      <c r="C154" s="55"/>
      <c r="D154" s="55"/>
      <c r="E154" s="56"/>
      <c r="F154" s="55"/>
      <c r="G154" s="56"/>
      <c r="H154" s="56"/>
      <c r="I154" s="56"/>
      <c r="J154" s="55"/>
      <c r="K154" s="55"/>
      <c r="L154" s="57"/>
      <c r="Q154" s="68"/>
      <c r="R154" s="68"/>
      <c r="S154" s="68"/>
      <c r="T154" s="68"/>
      <c r="U154" s="68"/>
    </row>
    <row r="155" spans="1:21" x14ac:dyDescent="0.3">
      <c r="A155" s="55"/>
      <c r="B155" s="55"/>
      <c r="C155" s="55"/>
      <c r="D155" s="55"/>
      <c r="E155" s="56"/>
      <c r="F155" s="55"/>
      <c r="G155" s="56"/>
      <c r="H155" s="56"/>
      <c r="I155" s="56"/>
      <c r="J155" s="55"/>
      <c r="K155" s="55"/>
      <c r="L155" s="57"/>
      <c r="Q155" s="68"/>
      <c r="R155" s="68"/>
      <c r="S155" s="68"/>
      <c r="T155" s="68"/>
      <c r="U155" s="68"/>
    </row>
    <row r="156" spans="1:21" x14ac:dyDescent="0.3">
      <c r="A156" s="55"/>
      <c r="B156" s="55"/>
      <c r="C156" s="55"/>
      <c r="D156" s="55"/>
      <c r="E156" s="56"/>
      <c r="F156" s="55"/>
      <c r="G156" s="56"/>
      <c r="H156" s="56"/>
      <c r="I156" s="56"/>
      <c r="J156" s="55"/>
      <c r="K156" s="55"/>
      <c r="L156" s="57"/>
      <c r="Q156" s="68"/>
      <c r="R156" s="68"/>
      <c r="S156" s="68"/>
      <c r="T156" s="68"/>
      <c r="U156" s="68"/>
    </row>
    <row r="157" spans="1:21" x14ac:dyDescent="0.3">
      <c r="A157" s="55"/>
      <c r="B157" s="55"/>
      <c r="C157" s="55"/>
      <c r="D157" s="55"/>
      <c r="E157" s="56"/>
      <c r="F157" s="55"/>
      <c r="G157" s="56"/>
      <c r="H157" s="56"/>
      <c r="I157" s="56"/>
      <c r="J157" s="55"/>
      <c r="K157" s="55"/>
      <c r="L157" s="57"/>
      <c r="Q157" s="68"/>
      <c r="R157" s="68"/>
      <c r="S157" s="68"/>
      <c r="T157" s="68"/>
      <c r="U157" s="68"/>
    </row>
    <row r="158" spans="1:21" x14ac:dyDescent="0.3">
      <c r="A158" s="55"/>
      <c r="B158" s="55"/>
      <c r="C158" s="55"/>
      <c r="D158" s="55"/>
      <c r="E158" s="56"/>
      <c r="F158" s="55"/>
      <c r="G158" s="56"/>
      <c r="H158" s="56"/>
      <c r="I158" s="56"/>
      <c r="J158" s="55"/>
      <c r="K158" s="55"/>
      <c r="L158" s="57"/>
      <c r="Q158" s="68"/>
      <c r="R158" s="68"/>
      <c r="S158" s="68"/>
      <c r="T158" s="68"/>
      <c r="U158" s="68"/>
    </row>
    <row r="159" spans="1:21" x14ac:dyDescent="0.3">
      <c r="A159" s="55"/>
      <c r="B159" s="55"/>
      <c r="C159" s="55"/>
      <c r="D159" s="55"/>
      <c r="E159" s="56"/>
      <c r="F159" s="55"/>
      <c r="G159" s="56"/>
      <c r="H159" s="56"/>
      <c r="I159" s="56"/>
      <c r="J159" s="55"/>
      <c r="K159" s="55"/>
      <c r="L159" s="57"/>
      <c r="Q159" s="68"/>
      <c r="R159" s="68"/>
      <c r="S159" s="68"/>
      <c r="T159" s="68"/>
      <c r="U159" s="68"/>
    </row>
    <row r="160" spans="1:21" x14ac:dyDescent="0.3">
      <c r="A160" s="55"/>
      <c r="B160" s="55"/>
      <c r="C160" s="55"/>
      <c r="D160" s="55"/>
      <c r="E160" s="56"/>
      <c r="F160" s="55"/>
      <c r="G160" s="56"/>
      <c r="H160" s="56"/>
      <c r="I160" s="56"/>
      <c r="J160" s="55"/>
      <c r="K160" s="55"/>
      <c r="L160" s="57"/>
      <c r="Q160" s="68"/>
      <c r="R160" s="68"/>
      <c r="S160" s="68"/>
      <c r="T160" s="68"/>
      <c r="U160" s="68"/>
    </row>
    <row r="161" spans="1:21" x14ac:dyDescent="0.3">
      <c r="A161" s="55"/>
      <c r="B161" s="55"/>
      <c r="C161" s="55"/>
      <c r="D161" s="55"/>
      <c r="E161" s="56"/>
      <c r="F161" s="55"/>
      <c r="G161" s="56"/>
      <c r="H161" s="56"/>
      <c r="I161" s="56"/>
      <c r="J161" s="55"/>
      <c r="K161" s="55"/>
      <c r="L161" s="57"/>
      <c r="Q161" s="68"/>
      <c r="R161" s="68"/>
      <c r="S161" s="68"/>
      <c r="T161" s="68"/>
      <c r="U161" s="68"/>
    </row>
    <row r="162" spans="1:21" x14ac:dyDescent="0.3">
      <c r="A162" s="55"/>
      <c r="B162" s="55"/>
      <c r="C162" s="55"/>
      <c r="D162" s="55"/>
      <c r="E162" s="56"/>
      <c r="F162" s="55"/>
      <c r="G162" s="56"/>
      <c r="Q162" s="68"/>
      <c r="R162" s="68"/>
      <c r="S162" s="68"/>
      <c r="T162" s="68"/>
      <c r="U162" s="68"/>
    </row>
    <row r="163" spans="1:21" x14ac:dyDescent="0.3">
      <c r="B163" s="55"/>
      <c r="C163" s="55"/>
      <c r="D163" s="55"/>
      <c r="E163" s="56"/>
      <c r="F163" s="55"/>
      <c r="G163" s="56"/>
      <c r="Q163" s="68"/>
      <c r="R163" s="68"/>
      <c r="S163" s="68"/>
      <c r="T163" s="68"/>
      <c r="U163" s="68"/>
    </row>
    <row r="164" spans="1:21" x14ac:dyDescent="0.3">
      <c r="Q164" s="68"/>
      <c r="R164" s="68"/>
      <c r="S164" s="68"/>
      <c r="T164" s="68"/>
      <c r="U164" s="68"/>
    </row>
    <row r="165" spans="1:21" x14ac:dyDescent="0.3">
      <c r="Q165" s="68"/>
      <c r="R165" s="68"/>
      <c r="S165" s="68"/>
      <c r="T165" s="68"/>
      <c r="U165" s="68"/>
    </row>
    <row r="166" spans="1:21" x14ac:dyDescent="0.3">
      <c r="Q166" s="68"/>
      <c r="R166" s="68"/>
      <c r="S166" s="68"/>
      <c r="T166" s="68"/>
      <c r="U166" s="68"/>
    </row>
  </sheetData>
  <sheetProtection algorithmName="SHA-512" hashValue="1YrC3vt4nujMtwCtuHXiAjdl0TDXbraZYWfKZzG5+JuiPke9IYP6dybApGUoupvOAMG74LZTWww/YfR3HquJtQ==" saltValue="sSUSOXLaHWLrig9H7WS5+g==" spinCount="100000" sheet="1" selectLockedCells="1"/>
  <mergeCells count="6">
    <mergeCell ref="C10:E10"/>
    <mergeCell ref="C5:E5"/>
    <mergeCell ref="C6:E6"/>
    <mergeCell ref="C7:E7"/>
    <mergeCell ref="C8:E8"/>
    <mergeCell ref="C9:E9"/>
  </mergeCells>
  <conditionalFormatting sqref="H14:L21 F13:F23">
    <cfRule type="cellIs" dxfId="9" priority="11" operator="equal">
      <formula>0</formula>
    </cfRule>
  </conditionalFormatting>
  <conditionalFormatting sqref="G14:G23">
    <cfRule type="cellIs" dxfId="8" priority="6" operator="equal">
      <formula>0</formula>
    </cfRule>
  </conditionalFormatting>
  <dataValidations count="3">
    <dataValidation type="list" allowBlank="1" showInputMessage="1" showErrorMessage="1" sqref="B14:B23" xr:uid="{00000000-0002-0000-0000-000000000000}">
      <formula1>Classification</formula1>
    </dataValidation>
    <dataValidation type="list" allowBlank="1" showInputMessage="1" showErrorMessage="1" sqref="C14:C23" xr:uid="{00000000-0002-0000-0000-000001000000}">
      <formula1>INDIRECT(SUBSTITUTE(B14," (cnReach)",""))</formula1>
    </dataValidation>
    <dataValidation type="list" allowBlank="1" showInputMessage="1" showErrorMessage="1" sqref="D14:D23" xr:uid="{00000000-0002-0000-0000-000002000000}">
      <formula1>INDIRECT(SUBSTITUTE(SUBSTITUTE(B14&amp;C14," (cnReach)","")," ",""))</formula1>
    </dataValidation>
  </dataValidations>
  <pageMargins left="0.7" right="0.7" top="0.75" bottom="0.75"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64"/>
  <sheetViews>
    <sheetView topLeftCell="A4" workbookViewId="0">
      <selection activeCell="B24" sqref="B24"/>
    </sheetView>
  </sheetViews>
  <sheetFormatPr defaultColWidth="8.77734375" defaultRowHeight="14.4" x14ac:dyDescent="0.3"/>
  <cols>
    <col min="1" max="1" width="1.6640625" customWidth="1"/>
    <col min="2" max="2" width="14.21875" customWidth="1"/>
    <col min="3" max="3" width="13.21875" customWidth="1"/>
    <col min="4" max="4" width="17.21875" customWidth="1"/>
    <col min="5" max="5" width="9.6640625" style="24" customWidth="1"/>
    <col min="6" max="6" width="11.6640625" customWidth="1"/>
    <col min="7" max="7" width="6.6640625" style="24" customWidth="1"/>
    <col min="8" max="8" width="15.6640625" style="24" customWidth="1"/>
    <col min="9" max="9" width="44.6640625" style="24" customWidth="1"/>
    <col min="10" max="10" width="10.33203125" bestFit="1" customWidth="1"/>
    <col min="13" max="13" width="10.77734375" style="2" customWidth="1"/>
    <col min="14" max="14" width="1.6640625" style="245" customWidth="1"/>
    <col min="15" max="17" width="8.77734375" style="245"/>
    <col min="18" max="18" width="8.77734375" style="246"/>
  </cols>
  <sheetData>
    <row r="1" spans="1:22" ht="7.95" customHeight="1" x14ac:dyDescent="0.3">
      <c r="A1" s="84"/>
      <c r="B1" s="161"/>
      <c r="C1" s="84"/>
      <c r="D1" s="84"/>
      <c r="E1" s="162"/>
      <c r="F1" s="84"/>
      <c r="G1" s="162"/>
      <c r="H1" s="162"/>
      <c r="I1" s="162"/>
      <c r="J1" s="84"/>
      <c r="K1" s="84"/>
      <c r="L1" s="84"/>
      <c r="M1" s="163"/>
      <c r="N1" s="243"/>
      <c r="O1" s="243"/>
      <c r="P1" s="243"/>
      <c r="Q1" s="243"/>
      <c r="R1" s="243"/>
      <c r="S1" s="84"/>
      <c r="T1" s="84"/>
      <c r="U1" s="84"/>
      <c r="V1" s="84"/>
    </row>
    <row r="2" spans="1:22" ht="21" x14ac:dyDescent="0.4">
      <c r="A2" s="84"/>
      <c r="B2" s="110" t="s">
        <v>327</v>
      </c>
      <c r="C2" s="164"/>
      <c r="D2" s="164"/>
      <c r="E2" s="164"/>
      <c r="F2" s="164"/>
      <c r="G2" s="164"/>
      <c r="H2" s="164"/>
      <c r="I2" s="164"/>
      <c r="J2" s="164"/>
      <c r="K2" s="164"/>
      <c r="L2" s="164"/>
      <c r="M2" s="165"/>
      <c r="N2" s="243"/>
      <c r="O2" s="243"/>
      <c r="P2" s="243"/>
      <c r="Q2" s="243"/>
      <c r="R2" s="243"/>
      <c r="S2" s="84"/>
      <c r="T2" s="84"/>
      <c r="U2" s="84"/>
      <c r="V2" s="84"/>
    </row>
    <row r="3" spans="1:22" ht="14.7" customHeight="1" x14ac:dyDescent="0.4">
      <c r="A3" s="84"/>
      <c r="B3" s="110"/>
      <c r="C3" s="166"/>
      <c r="D3" s="166"/>
      <c r="E3" s="166"/>
      <c r="F3" s="166"/>
      <c r="G3" s="166"/>
      <c r="H3" s="166"/>
      <c r="I3" s="166"/>
      <c r="J3" s="166"/>
      <c r="K3" s="166"/>
      <c r="L3" s="166"/>
      <c r="M3" s="167"/>
      <c r="N3" s="243"/>
      <c r="O3" s="243"/>
      <c r="P3" s="243"/>
      <c r="Q3" s="243"/>
      <c r="R3" s="243"/>
      <c r="S3" s="84"/>
      <c r="T3" s="84"/>
      <c r="U3" s="84"/>
      <c r="V3" s="84"/>
    </row>
    <row r="4" spans="1:22" ht="14.55" customHeight="1" thickBot="1" x14ac:dyDescent="0.35">
      <c r="A4" s="84"/>
      <c r="B4" s="212" t="s">
        <v>326</v>
      </c>
      <c r="C4" s="166"/>
      <c r="D4" s="166"/>
      <c r="E4" s="166"/>
      <c r="F4" s="166"/>
      <c r="G4" s="166"/>
      <c r="H4" s="212"/>
      <c r="I4" s="166"/>
      <c r="J4" s="166"/>
      <c r="K4" s="166"/>
      <c r="L4" s="166"/>
      <c r="M4" s="167"/>
      <c r="N4" s="243"/>
      <c r="O4" s="243"/>
      <c r="P4" s="243"/>
      <c r="Q4" s="243"/>
      <c r="R4" s="243"/>
      <c r="S4" s="84"/>
      <c r="T4" s="84"/>
      <c r="U4" s="84"/>
      <c r="V4" s="84"/>
    </row>
    <row r="5" spans="1:22" ht="14.55" customHeight="1" x14ac:dyDescent="0.3">
      <c r="A5" s="84"/>
      <c r="B5" s="168" t="s">
        <v>192</v>
      </c>
      <c r="C5" s="333">
        <f>'End-Customer Quote'!C5</f>
        <v>0</v>
      </c>
      <c r="D5" s="333"/>
      <c r="E5" s="334"/>
      <c r="F5" s="166"/>
      <c r="G5" s="166"/>
      <c r="H5" s="171"/>
      <c r="I5" s="236"/>
      <c r="J5" s="166"/>
      <c r="K5" s="166"/>
      <c r="L5" s="166"/>
      <c r="M5" s="167"/>
      <c r="N5" s="243"/>
      <c r="O5" s="243"/>
      <c r="P5" s="243"/>
      <c r="Q5" s="243"/>
      <c r="R5" s="243"/>
      <c r="S5" s="84"/>
      <c r="T5" s="84"/>
      <c r="U5" s="84"/>
      <c r="V5" s="84"/>
    </row>
    <row r="6" spans="1:22" ht="14.55" customHeight="1" x14ac:dyDescent="0.3">
      <c r="A6" s="84"/>
      <c r="B6" s="169" t="s">
        <v>166</v>
      </c>
      <c r="C6" s="349">
        <f>'End-Customer Quote'!C6</f>
        <v>0</v>
      </c>
      <c r="D6" s="350"/>
      <c r="E6" s="351"/>
      <c r="F6" s="166"/>
      <c r="G6" s="166"/>
      <c r="H6" s="171"/>
      <c r="I6" s="236"/>
      <c r="J6" s="166"/>
      <c r="K6" s="166"/>
      <c r="L6" s="166"/>
      <c r="M6" s="167"/>
      <c r="N6" s="243"/>
      <c r="O6" s="243"/>
      <c r="P6" s="243"/>
      <c r="Q6" s="243"/>
      <c r="R6" s="243"/>
      <c r="S6" s="84"/>
      <c r="T6" s="84"/>
      <c r="U6" s="84"/>
      <c r="V6" s="84"/>
    </row>
    <row r="7" spans="1:22" ht="14.55" customHeight="1" x14ac:dyDescent="0.3">
      <c r="A7" s="84"/>
      <c r="B7" s="169" t="s">
        <v>167</v>
      </c>
      <c r="C7" s="349">
        <f>'End-Customer Quote'!C7</f>
        <v>0</v>
      </c>
      <c r="D7" s="350"/>
      <c r="E7" s="351"/>
      <c r="F7" s="166"/>
      <c r="G7" s="166"/>
      <c r="H7" s="171"/>
      <c r="I7" s="236"/>
      <c r="J7" s="166"/>
      <c r="K7" s="166"/>
      <c r="L7" s="166"/>
      <c r="M7" s="167"/>
      <c r="N7" s="243"/>
      <c r="O7" s="243"/>
      <c r="P7" s="243"/>
      <c r="Q7" s="243"/>
      <c r="R7" s="243"/>
      <c r="S7" s="84"/>
      <c r="T7" s="84"/>
      <c r="U7" s="84"/>
      <c r="V7" s="84"/>
    </row>
    <row r="8" spans="1:22" ht="14.55" customHeight="1" x14ac:dyDescent="0.3">
      <c r="A8" s="84"/>
      <c r="B8" s="169" t="s">
        <v>168</v>
      </c>
      <c r="C8" s="349">
        <f>'End-Customer Quote'!C8</f>
        <v>0</v>
      </c>
      <c r="D8" s="350"/>
      <c r="E8" s="351"/>
      <c r="F8" s="166"/>
      <c r="G8" s="166"/>
      <c r="H8" s="171"/>
      <c r="I8" s="236"/>
      <c r="J8" s="166"/>
      <c r="K8" s="166"/>
      <c r="L8" s="166"/>
      <c r="M8" s="167"/>
      <c r="N8" s="243"/>
      <c r="O8" s="243"/>
      <c r="P8" s="243"/>
      <c r="Q8" s="243"/>
      <c r="R8" s="243"/>
      <c r="S8" s="84"/>
      <c r="T8" s="84"/>
      <c r="U8" s="84"/>
      <c r="V8" s="84"/>
    </row>
    <row r="9" spans="1:22" ht="14.55" customHeight="1" x14ac:dyDescent="0.3">
      <c r="A9" s="84"/>
      <c r="B9" s="169" t="s">
        <v>215</v>
      </c>
      <c r="C9" s="345">
        <f>'End-Customer Quote'!C9</f>
        <v>0</v>
      </c>
      <c r="D9" s="345"/>
      <c r="E9" s="346"/>
      <c r="F9" s="166"/>
      <c r="G9" s="166"/>
      <c r="H9" s="171"/>
      <c r="I9" s="172"/>
      <c r="J9" s="166"/>
      <c r="K9" s="166"/>
      <c r="L9" s="166"/>
      <c r="M9" s="167"/>
      <c r="N9" s="243"/>
      <c r="O9" s="243"/>
      <c r="P9" s="243"/>
      <c r="Q9" s="243"/>
      <c r="R9" s="243"/>
      <c r="S9" s="84"/>
      <c r="T9" s="84"/>
      <c r="U9" s="84"/>
      <c r="V9" s="84"/>
    </row>
    <row r="10" spans="1:22" ht="14.55" customHeight="1" thickBot="1" x14ac:dyDescent="0.35">
      <c r="A10" s="84"/>
      <c r="B10" s="170" t="s">
        <v>169</v>
      </c>
      <c r="C10" s="347">
        <f>'End-Customer Quote'!C10</f>
        <v>0</v>
      </c>
      <c r="D10" s="347"/>
      <c r="E10" s="348"/>
      <c r="F10" s="166"/>
      <c r="G10" s="166"/>
      <c r="H10" s="171"/>
      <c r="I10" s="172"/>
      <c r="J10" s="166"/>
      <c r="K10" s="166"/>
      <c r="L10" s="166"/>
      <c r="M10" s="167"/>
      <c r="N10" s="243"/>
      <c r="O10" s="243"/>
      <c r="P10" s="243"/>
      <c r="Q10" s="243"/>
      <c r="R10" s="243"/>
      <c r="S10" s="84"/>
      <c r="T10" s="84"/>
      <c r="U10" s="84"/>
      <c r="V10" s="84"/>
    </row>
    <row r="11" spans="1:22" ht="14.55" customHeight="1" thickBot="1" x14ac:dyDescent="0.35">
      <c r="A11" s="84"/>
      <c r="B11" s="171"/>
      <c r="C11" s="172"/>
      <c r="D11" s="172"/>
      <c r="E11" s="172"/>
      <c r="F11" s="166"/>
      <c r="G11" s="166"/>
      <c r="H11" s="166"/>
      <c r="I11" s="166"/>
      <c r="J11" s="166"/>
      <c r="K11" s="166"/>
      <c r="L11" s="166"/>
      <c r="M11" s="173"/>
      <c r="N11" s="243"/>
      <c r="O11" s="243"/>
      <c r="P11" s="243"/>
      <c r="Q11" s="243"/>
      <c r="R11" s="243"/>
      <c r="S11" s="84"/>
      <c r="T11" s="84"/>
      <c r="U11" s="84"/>
      <c r="V11" s="84"/>
    </row>
    <row r="12" spans="1:22" ht="15.6" x14ac:dyDescent="0.3">
      <c r="A12" s="84"/>
      <c r="B12" s="277" t="s">
        <v>194</v>
      </c>
      <c r="C12" s="174"/>
      <c r="D12" s="174"/>
      <c r="E12" s="175"/>
      <c r="F12" s="176"/>
      <c r="G12" s="177"/>
      <c r="H12" s="276" t="s">
        <v>328</v>
      </c>
      <c r="I12" s="178"/>
      <c r="J12" s="178"/>
      <c r="K12" s="178"/>
      <c r="L12" s="178"/>
      <c r="M12" s="179"/>
      <c r="N12" s="244"/>
      <c r="O12" s="243"/>
      <c r="P12" s="243"/>
      <c r="Q12" s="243"/>
      <c r="R12" s="243"/>
      <c r="S12" s="84"/>
      <c r="T12" s="84"/>
      <c r="U12" s="84"/>
      <c r="V12" s="84"/>
    </row>
    <row r="13" spans="1:22" ht="36" customHeight="1" thickBot="1" x14ac:dyDescent="0.35">
      <c r="A13" s="84"/>
      <c r="B13" s="180" t="s">
        <v>110</v>
      </c>
      <c r="C13" s="181" t="s">
        <v>4</v>
      </c>
      <c r="D13" s="181" t="s">
        <v>5</v>
      </c>
      <c r="E13" s="182" t="s">
        <v>23</v>
      </c>
      <c r="F13" s="183" t="s">
        <v>165</v>
      </c>
      <c r="G13" s="184"/>
      <c r="H13" s="185" t="s">
        <v>111</v>
      </c>
      <c r="I13" s="186" t="s">
        <v>5</v>
      </c>
      <c r="J13" s="186" t="s">
        <v>216</v>
      </c>
      <c r="K13" s="186" t="s">
        <v>329</v>
      </c>
      <c r="L13" s="187" t="s">
        <v>23</v>
      </c>
      <c r="M13" s="188" t="s">
        <v>330</v>
      </c>
      <c r="N13" s="244"/>
      <c r="O13" s="243"/>
      <c r="P13" s="243"/>
      <c r="Q13" s="243"/>
      <c r="R13" s="243"/>
      <c r="S13" s="84"/>
      <c r="T13" s="84"/>
      <c r="U13" s="84"/>
      <c r="V13" s="84"/>
    </row>
    <row r="14" spans="1:22" ht="14.55" customHeight="1" thickBot="1" x14ac:dyDescent="0.35">
      <c r="A14" s="84"/>
      <c r="B14" s="189">
        <f>'End-Customer Quote'!B14</f>
        <v>0</v>
      </c>
      <c r="C14" s="190">
        <f>'End-Customer Quote'!C14</f>
        <v>0</v>
      </c>
      <c r="D14" s="190">
        <f>'End-Customer Quote'!D14</f>
        <v>0</v>
      </c>
      <c r="E14" s="191">
        <f>'End-Customer Quote'!E14</f>
        <v>0</v>
      </c>
      <c r="F14" s="192">
        <f>'End-Customer Quote'!F14</f>
        <v>0</v>
      </c>
      <c r="G14" s="197"/>
      <c r="H14" s="265">
        <f>'End-Customer Quote'!H14</f>
        <v>0</v>
      </c>
      <c r="I14" s="266">
        <f>'End-Customer Quote'!I14</f>
        <v>0</v>
      </c>
      <c r="J14" s="269">
        <f>'End-Customer Quote'!J14</f>
        <v>0</v>
      </c>
      <c r="K14" s="269">
        <f t="shared" ref="K14:K17" si="0">IF(J14="N/A","N/A",J14*0.93)</f>
        <v>0</v>
      </c>
      <c r="L14" s="267">
        <f>'End-Customer Quote'!K14</f>
        <v>0</v>
      </c>
      <c r="M14" s="268">
        <f t="shared" ref="M14:M16" si="1">IF(J14="N/A","N/A",K14*L14)</f>
        <v>0</v>
      </c>
      <c r="N14" s="244"/>
      <c r="O14" s="243"/>
      <c r="P14" s="243"/>
      <c r="Q14" s="243"/>
      <c r="R14" s="243"/>
      <c r="S14" s="84"/>
      <c r="T14" s="84"/>
      <c r="U14" s="84"/>
      <c r="V14" s="84"/>
    </row>
    <row r="15" spans="1:22" ht="14.55" customHeight="1" x14ac:dyDescent="0.3">
      <c r="A15" s="84"/>
      <c r="B15" s="193">
        <f>'End-Customer Quote'!B15</f>
        <v>0</v>
      </c>
      <c r="C15" s="194">
        <f>'End-Customer Quote'!C15</f>
        <v>0</v>
      </c>
      <c r="D15" s="194">
        <f>'End-Customer Quote'!D15</f>
        <v>0</v>
      </c>
      <c r="E15" s="195">
        <f>'End-Customer Quote'!E15</f>
        <v>0</v>
      </c>
      <c r="F15" s="196">
        <f>'End-Customer Quote'!F15</f>
        <v>0</v>
      </c>
      <c r="G15" s="197"/>
      <c r="H15" s="265">
        <f>'End-Customer Quote'!H15</f>
        <v>0</v>
      </c>
      <c r="I15" s="266">
        <f>'End-Customer Quote'!I15</f>
        <v>0</v>
      </c>
      <c r="J15" s="269">
        <f>'End-Customer Quote'!J15</f>
        <v>0</v>
      </c>
      <c r="K15" s="269">
        <f t="shared" si="0"/>
        <v>0</v>
      </c>
      <c r="L15" s="267">
        <f>'End-Customer Quote'!K15</f>
        <v>0</v>
      </c>
      <c r="M15" s="268">
        <f t="shared" si="1"/>
        <v>0</v>
      </c>
      <c r="N15" s="244"/>
      <c r="O15" s="243"/>
      <c r="P15" s="243"/>
      <c r="Q15" s="243"/>
      <c r="R15" s="243"/>
      <c r="S15" s="84"/>
      <c r="T15" s="84"/>
      <c r="U15" s="84"/>
      <c r="V15" s="84"/>
    </row>
    <row r="16" spans="1:22" ht="14.55" customHeight="1" x14ac:dyDescent="0.3">
      <c r="A16" s="84"/>
      <c r="B16" s="193">
        <f>'End-Customer Quote'!B16</f>
        <v>0</v>
      </c>
      <c r="C16" s="194">
        <f>'End-Customer Quote'!C16</f>
        <v>0</v>
      </c>
      <c r="D16" s="194">
        <f>'End-Customer Quote'!D16</f>
        <v>0</v>
      </c>
      <c r="E16" s="195">
        <f>'End-Customer Quote'!E16</f>
        <v>0</v>
      </c>
      <c r="F16" s="196">
        <f>'End-Customer Quote'!F16</f>
        <v>0</v>
      </c>
      <c r="G16" s="197"/>
      <c r="H16" s="252">
        <f>'End-Customer Quote'!H16</f>
        <v>0</v>
      </c>
      <c r="I16" s="254">
        <f>'End-Customer Quote'!I16</f>
        <v>0</v>
      </c>
      <c r="J16" s="258">
        <f>'End-Customer Quote'!J16</f>
        <v>0</v>
      </c>
      <c r="K16" s="258">
        <f t="shared" si="0"/>
        <v>0</v>
      </c>
      <c r="L16" s="256">
        <f>'End-Customer Quote'!K16</f>
        <v>0</v>
      </c>
      <c r="M16" s="262">
        <f t="shared" si="1"/>
        <v>0</v>
      </c>
      <c r="N16" s="244"/>
      <c r="O16" s="243"/>
      <c r="P16" s="243"/>
      <c r="Q16" s="243"/>
      <c r="R16" s="243"/>
      <c r="S16" s="84"/>
      <c r="T16" s="84"/>
      <c r="U16" s="84"/>
      <c r="V16" s="84"/>
    </row>
    <row r="17" spans="1:22" ht="14.55" customHeight="1" x14ac:dyDescent="0.3">
      <c r="A17" s="84"/>
      <c r="B17" s="193">
        <f>'End-Customer Quote'!B17</f>
        <v>0</v>
      </c>
      <c r="C17" s="194">
        <f>'End-Customer Quote'!C17</f>
        <v>0</v>
      </c>
      <c r="D17" s="194">
        <f>'End-Customer Quote'!D17</f>
        <v>0</v>
      </c>
      <c r="E17" s="195">
        <f>'End-Customer Quote'!E17</f>
        <v>0</v>
      </c>
      <c r="F17" s="196">
        <f>'End-Customer Quote'!F17</f>
        <v>0</v>
      </c>
      <c r="G17" s="197"/>
      <c r="H17" s="252">
        <f>'End-Customer Quote'!H17</f>
        <v>0</v>
      </c>
      <c r="I17" s="254">
        <f>'End-Customer Quote'!I17</f>
        <v>0</v>
      </c>
      <c r="J17" s="258">
        <f>'End-Customer Quote'!J17</f>
        <v>0</v>
      </c>
      <c r="K17" s="258">
        <f t="shared" si="0"/>
        <v>0</v>
      </c>
      <c r="L17" s="256">
        <f>'End-Customer Quote'!K17</f>
        <v>0</v>
      </c>
      <c r="M17" s="262">
        <f t="shared" ref="M17" si="2">IF(J17="N/A","N/A",K17*L17)</f>
        <v>0</v>
      </c>
      <c r="N17" s="244"/>
      <c r="O17" s="243"/>
      <c r="P17" s="243"/>
      <c r="Q17" s="243"/>
      <c r="R17" s="243"/>
      <c r="S17" s="84"/>
      <c r="T17" s="84"/>
      <c r="U17" s="84"/>
      <c r="V17" s="84"/>
    </row>
    <row r="18" spans="1:22" x14ac:dyDescent="0.3">
      <c r="A18" s="84"/>
      <c r="B18" s="193">
        <f>'End-Customer Quote'!B18</f>
        <v>0</v>
      </c>
      <c r="C18" s="194">
        <f>'End-Customer Quote'!C18</f>
        <v>0</v>
      </c>
      <c r="D18" s="194">
        <f>'End-Customer Quote'!D18</f>
        <v>0</v>
      </c>
      <c r="E18" s="195">
        <f>'End-Customer Quote'!E18</f>
        <v>0</v>
      </c>
      <c r="F18" s="196">
        <f>'End-Customer Quote'!F18</f>
        <v>0</v>
      </c>
      <c r="G18" s="197"/>
      <c r="H18" s="96">
        <f>'End-Customer Quote'!H18</f>
        <v>0</v>
      </c>
      <c r="I18" s="240">
        <f>'End-Customer Quote'!I18</f>
        <v>0</v>
      </c>
      <c r="J18" s="97">
        <f>'End-Customer Quote'!J18</f>
        <v>0</v>
      </c>
      <c r="K18" s="97">
        <f>IF(J18="N/A","N/A",J18*0.93)</f>
        <v>0</v>
      </c>
      <c r="L18" s="98">
        <f>'End-Customer Quote'!K18</f>
        <v>0</v>
      </c>
      <c r="M18" s="99">
        <f>IF(J18="N/A","N/A",K18*L18)</f>
        <v>0</v>
      </c>
      <c r="N18" s="243"/>
      <c r="O18" s="243"/>
      <c r="P18" s="243"/>
      <c r="Q18" s="243"/>
      <c r="R18" s="243"/>
      <c r="S18" s="84"/>
      <c r="T18" s="84"/>
      <c r="U18" s="84"/>
      <c r="V18" s="84"/>
    </row>
    <row r="19" spans="1:22" x14ac:dyDescent="0.3">
      <c r="A19" s="84"/>
      <c r="B19" s="193">
        <f>'End-Customer Quote'!B19</f>
        <v>0</v>
      </c>
      <c r="C19" s="194">
        <f>'End-Customer Quote'!C19</f>
        <v>0</v>
      </c>
      <c r="D19" s="194">
        <f>'End-Customer Quote'!D19</f>
        <v>0</v>
      </c>
      <c r="E19" s="195">
        <f>'End-Customer Quote'!E19</f>
        <v>0</v>
      </c>
      <c r="F19" s="196">
        <f>'End-Customer Quote'!F19</f>
        <v>0</v>
      </c>
      <c r="G19" s="197"/>
      <c r="H19" s="96">
        <f>'End-Customer Quote'!H19</f>
        <v>0</v>
      </c>
      <c r="I19" s="240">
        <f>'End-Customer Quote'!I19</f>
        <v>0</v>
      </c>
      <c r="J19" s="97">
        <f>'End-Customer Quote'!J19</f>
        <v>0</v>
      </c>
      <c r="K19" s="97">
        <f>IF(J19="N/A","N/A",J19*0.93)</f>
        <v>0</v>
      </c>
      <c r="L19" s="98">
        <f>'End-Customer Quote'!K19</f>
        <v>0</v>
      </c>
      <c r="M19" s="99">
        <f>IF(J19="N/A","N/A",K19*L19)</f>
        <v>0</v>
      </c>
      <c r="N19" s="243"/>
      <c r="O19" s="243"/>
      <c r="P19" s="243"/>
      <c r="Q19" s="243"/>
      <c r="R19" s="275"/>
      <c r="S19" s="84"/>
      <c r="T19" s="84"/>
      <c r="U19" s="84"/>
      <c r="V19" s="84"/>
    </row>
    <row r="20" spans="1:22" x14ac:dyDescent="0.3">
      <c r="A20" s="84"/>
      <c r="B20" s="193">
        <f>'End-Customer Quote'!B20</f>
        <v>0</v>
      </c>
      <c r="C20" s="194">
        <f>'End-Customer Quote'!C20</f>
        <v>0</v>
      </c>
      <c r="D20" s="194">
        <f>'End-Customer Quote'!D20</f>
        <v>0</v>
      </c>
      <c r="E20" s="195">
        <f>'End-Customer Quote'!E20</f>
        <v>0</v>
      </c>
      <c r="F20" s="196">
        <f>'End-Customer Quote'!F20</f>
        <v>0</v>
      </c>
      <c r="G20" s="197"/>
      <c r="H20" s="96">
        <f>'End-Customer Quote'!H20</f>
        <v>0</v>
      </c>
      <c r="I20" s="240">
        <f>'End-Customer Quote'!I20</f>
        <v>0</v>
      </c>
      <c r="J20" s="97">
        <f>'End-Customer Quote'!J20</f>
        <v>0</v>
      </c>
      <c r="K20" s="97">
        <f>IF(J20="N/A","N/A",J20*0.93)</f>
        <v>0</v>
      </c>
      <c r="L20" s="98">
        <f>'End-Customer Quote'!K20</f>
        <v>0</v>
      </c>
      <c r="M20" s="99">
        <f>IF(J20="N/A","N/A",K20*L20)</f>
        <v>0</v>
      </c>
      <c r="N20" s="244"/>
      <c r="O20" s="243"/>
      <c r="P20" s="243"/>
      <c r="Q20" s="243"/>
      <c r="R20" s="243"/>
      <c r="S20" s="84"/>
      <c r="T20" s="84"/>
      <c r="U20" s="84"/>
      <c r="V20" s="84"/>
    </row>
    <row r="21" spans="1:22" ht="15" thickBot="1" x14ac:dyDescent="0.35">
      <c r="A21" s="84"/>
      <c r="B21" s="193">
        <f>'End-Customer Quote'!B21</f>
        <v>0</v>
      </c>
      <c r="C21" s="194">
        <f>'End-Customer Quote'!C21</f>
        <v>0</v>
      </c>
      <c r="D21" s="194">
        <f>'End-Customer Quote'!D21</f>
        <v>0</v>
      </c>
      <c r="E21" s="195">
        <f>'End-Customer Quote'!E21</f>
        <v>0</v>
      </c>
      <c r="F21" s="196">
        <f>'End-Customer Quote'!F21</f>
        <v>0</v>
      </c>
      <c r="G21" s="197"/>
      <c r="H21" s="100">
        <f>'End-Customer Quote'!H21</f>
        <v>0</v>
      </c>
      <c r="I21" s="101">
        <f>'End-Customer Quote'!I21</f>
        <v>0</v>
      </c>
      <c r="J21" s="102">
        <f>'End-Customer Quote'!J21</f>
        <v>0</v>
      </c>
      <c r="K21" s="102">
        <f>IF(J21="N/A","N/A",J21*0.93)</f>
        <v>0</v>
      </c>
      <c r="L21" s="103">
        <f>'End-Customer Quote'!K21</f>
        <v>0</v>
      </c>
      <c r="M21" s="104">
        <f>IF(J21="N/A","N/A",K21*L21)</f>
        <v>0</v>
      </c>
      <c r="N21" s="244"/>
      <c r="O21" s="243"/>
      <c r="P21" s="243"/>
      <c r="Q21" s="243"/>
      <c r="R21" s="243"/>
      <c r="S21" s="84"/>
      <c r="T21" s="84"/>
      <c r="U21" s="84"/>
      <c r="V21" s="84"/>
    </row>
    <row r="22" spans="1:22" x14ac:dyDescent="0.3">
      <c r="A22" s="84"/>
      <c r="B22" s="193">
        <f>'End-Customer Quote'!B22</f>
        <v>0</v>
      </c>
      <c r="C22" s="194">
        <f>'End-Customer Quote'!C22</f>
        <v>0</v>
      </c>
      <c r="D22" s="194">
        <f>'End-Customer Quote'!D22</f>
        <v>0</v>
      </c>
      <c r="E22" s="195">
        <f>'End-Customer Quote'!E22</f>
        <v>0</v>
      </c>
      <c r="F22" s="196">
        <f>'End-Customer Quote'!F22</f>
        <v>0</v>
      </c>
      <c r="G22" s="197"/>
      <c r="H22" s="105"/>
      <c r="I22" s="106"/>
      <c r="J22" s="107"/>
      <c r="K22" s="107"/>
      <c r="L22" s="108" t="s">
        <v>219</v>
      </c>
      <c r="M22" s="109">
        <f>SUM(M14:M21)</f>
        <v>0</v>
      </c>
      <c r="N22" s="244"/>
      <c r="O22" s="243"/>
      <c r="P22" s="243"/>
      <c r="Q22" s="243"/>
      <c r="R22" s="243"/>
      <c r="S22" s="84"/>
      <c r="T22" s="84"/>
      <c r="U22" s="84"/>
      <c r="V22" s="84"/>
    </row>
    <row r="23" spans="1:22" ht="15" thickBot="1" x14ac:dyDescent="0.35">
      <c r="A23" s="84"/>
      <c r="B23" s="200">
        <f>'End-Customer Quote'!B23</f>
        <v>0</v>
      </c>
      <c r="C23" s="201">
        <f>'End-Customer Quote'!C23</f>
        <v>0</v>
      </c>
      <c r="D23" s="201">
        <f>'End-Customer Quote'!D23</f>
        <v>0</v>
      </c>
      <c r="E23" s="202">
        <f>'End-Customer Quote'!E23</f>
        <v>0</v>
      </c>
      <c r="F23" s="203">
        <f>'End-Customer Quote'!F23</f>
        <v>0</v>
      </c>
      <c r="G23" s="197"/>
      <c r="H23" s="197"/>
      <c r="I23" s="162"/>
      <c r="J23" s="171"/>
      <c r="K23" s="293"/>
      <c r="L23" s="204"/>
      <c r="M23" s="294"/>
      <c r="N23" s="244"/>
      <c r="O23" s="243"/>
      <c r="P23" s="243"/>
      <c r="Q23" s="243"/>
      <c r="R23" s="243"/>
      <c r="S23" s="84"/>
      <c r="T23" s="84"/>
      <c r="U23" s="84"/>
      <c r="V23" s="84"/>
    </row>
    <row r="24" spans="1:22" x14ac:dyDescent="0.3">
      <c r="A24" s="84"/>
      <c r="B24" s="84" t="s">
        <v>366</v>
      </c>
      <c r="C24" s="84"/>
      <c r="D24" s="84"/>
      <c r="E24" s="162"/>
      <c r="F24" s="84"/>
      <c r="G24" s="204"/>
      <c r="H24" s="197"/>
      <c r="I24" s="162"/>
      <c r="J24" s="84"/>
      <c r="K24" s="84"/>
      <c r="L24" s="84"/>
      <c r="M24" s="163"/>
      <c r="N24" s="243"/>
      <c r="O24" s="243"/>
      <c r="P24" s="243"/>
      <c r="Q24" s="243"/>
      <c r="R24" s="243"/>
      <c r="S24" s="84"/>
      <c r="T24" s="84"/>
      <c r="U24" s="84"/>
      <c r="V24" s="84"/>
    </row>
    <row r="25" spans="1:22" x14ac:dyDescent="0.3">
      <c r="A25" s="84"/>
      <c r="B25" s="205" t="str">
        <f>'End-Customer Quote'!B25</f>
        <v>Version 2.9</v>
      </c>
      <c r="C25" s="84"/>
      <c r="D25" s="84"/>
      <c r="E25" s="162"/>
      <c r="F25" s="84"/>
      <c r="G25" s="162"/>
      <c r="H25" s="197"/>
      <c r="I25" s="162"/>
      <c r="J25" s="84"/>
      <c r="K25" s="84"/>
      <c r="L25" s="84"/>
      <c r="M25" s="163"/>
      <c r="N25" s="243"/>
      <c r="O25" s="243"/>
      <c r="P25" s="243"/>
      <c r="Q25" s="243"/>
      <c r="R25" s="243"/>
      <c r="S25" s="84"/>
      <c r="T25" s="84"/>
      <c r="U25" s="84"/>
      <c r="V25" s="84"/>
    </row>
    <row r="26" spans="1:22" x14ac:dyDescent="0.3">
      <c r="A26" s="55"/>
      <c r="B26" s="55"/>
      <c r="C26" s="55"/>
      <c r="D26" s="55"/>
      <c r="E26" s="56"/>
      <c r="F26" s="55"/>
      <c r="G26" s="56"/>
      <c r="H26" s="162"/>
      <c r="I26" s="162"/>
      <c r="J26" s="84"/>
      <c r="K26" s="84"/>
      <c r="L26" s="84"/>
      <c r="M26" s="163"/>
      <c r="R26" s="245"/>
      <c r="S26" s="55"/>
      <c r="T26" s="55"/>
      <c r="U26" s="55"/>
      <c r="V26" s="55"/>
    </row>
    <row r="27" spans="1:22" x14ac:dyDescent="0.3">
      <c r="A27" s="55"/>
      <c r="B27" s="55"/>
      <c r="C27" s="55"/>
      <c r="D27" s="55"/>
      <c r="E27" s="56"/>
      <c r="F27" s="55"/>
      <c r="G27" s="56"/>
      <c r="H27" s="162"/>
      <c r="I27" s="162"/>
      <c r="J27" s="84"/>
      <c r="K27" s="84"/>
      <c r="L27" s="84"/>
      <c r="M27" s="163"/>
      <c r="R27" s="245"/>
      <c r="S27" s="55"/>
      <c r="T27" s="55"/>
      <c r="U27" s="55"/>
      <c r="V27" s="55"/>
    </row>
    <row r="28" spans="1:22" x14ac:dyDescent="0.3">
      <c r="A28" s="55"/>
      <c r="B28" s="55"/>
      <c r="C28" s="55"/>
      <c r="D28" s="55"/>
      <c r="E28" s="56"/>
      <c r="F28" s="55"/>
      <c r="G28" s="56"/>
      <c r="H28" s="162"/>
      <c r="I28" s="162"/>
      <c r="J28" s="84"/>
      <c r="K28" s="84"/>
      <c r="L28" s="84"/>
      <c r="M28" s="163"/>
      <c r="R28" s="245"/>
      <c r="S28" s="55"/>
      <c r="T28" s="55"/>
      <c r="U28" s="55"/>
      <c r="V28" s="55"/>
    </row>
    <row r="29" spans="1:22" x14ac:dyDescent="0.3">
      <c r="A29" s="55"/>
      <c r="B29" s="55"/>
      <c r="C29" s="55"/>
      <c r="D29" s="55"/>
      <c r="E29" s="56"/>
      <c r="F29" s="55"/>
      <c r="G29" s="56"/>
      <c r="H29" s="162"/>
      <c r="I29" s="162"/>
      <c r="J29" s="84"/>
      <c r="K29" s="84"/>
      <c r="L29" s="84"/>
      <c r="M29" s="163"/>
      <c r="R29" s="245"/>
      <c r="S29" s="55"/>
      <c r="T29" s="55"/>
      <c r="U29" s="55"/>
      <c r="V29" s="55"/>
    </row>
    <row r="30" spans="1:22" x14ac:dyDescent="0.3">
      <c r="A30" s="55"/>
      <c r="B30" s="55"/>
      <c r="C30" s="55"/>
      <c r="D30" s="55"/>
      <c r="E30" s="56"/>
      <c r="F30" s="55"/>
      <c r="G30" s="56"/>
      <c r="H30" s="56"/>
      <c r="I30" s="56"/>
      <c r="J30" s="55"/>
      <c r="K30" s="55"/>
      <c r="L30" s="55"/>
      <c r="M30" s="57"/>
      <c r="R30" s="245"/>
      <c r="S30" s="55"/>
      <c r="T30" s="55"/>
      <c r="U30" s="55"/>
      <c r="V30" s="55"/>
    </row>
    <row r="31" spans="1:22" x14ac:dyDescent="0.3">
      <c r="A31" s="55"/>
      <c r="B31" s="55"/>
      <c r="C31" s="55"/>
      <c r="D31" s="55"/>
      <c r="E31" s="56"/>
      <c r="F31" s="55"/>
      <c r="G31" s="56"/>
      <c r="H31" s="56"/>
      <c r="I31" s="56"/>
      <c r="J31" s="55"/>
      <c r="K31" s="55"/>
      <c r="L31" s="55"/>
      <c r="M31" s="57"/>
      <c r="R31" s="245"/>
      <c r="S31" s="55"/>
      <c r="T31" s="55"/>
      <c r="U31" s="55"/>
      <c r="V31" s="55"/>
    </row>
    <row r="32" spans="1:22" x14ac:dyDescent="0.3">
      <c r="A32" s="55"/>
      <c r="B32" s="55"/>
      <c r="C32" s="55"/>
      <c r="D32" s="55"/>
      <c r="E32" s="56"/>
      <c r="F32" s="55"/>
      <c r="G32" s="56"/>
      <c r="H32" s="56"/>
      <c r="I32" s="56"/>
      <c r="J32" s="55"/>
      <c r="K32" s="55"/>
      <c r="L32" s="55"/>
      <c r="M32" s="57"/>
      <c r="R32" s="245"/>
      <c r="S32" s="55"/>
      <c r="T32" s="55"/>
      <c r="U32" s="55"/>
      <c r="V32" s="55"/>
    </row>
    <row r="33" spans="1:22" x14ac:dyDescent="0.3">
      <c r="A33" s="55"/>
      <c r="B33" s="55"/>
      <c r="C33" s="55"/>
      <c r="D33" s="55"/>
      <c r="E33" s="56"/>
      <c r="F33" s="55"/>
      <c r="G33" s="56"/>
      <c r="H33" s="56"/>
      <c r="I33" s="56"/>
      <c r="J33" s="55"/>
      <c r="K33" s="55"/>
      <c r="L33" s="55"/>
      <c r="M33" s="57"/>
      <c r="R33" s="245"/>
      <c r="S33" s="55"/>
      <c r="T33" s="55"/>
      <c r="U33" s="55"/>
      <c r="V33" s="55"/>
    </row>
    <row r="34" spans="1:22" x14ac:dyDescent="0.3">
      <c r="A34" s="55"/>
      <c r="B34" s="55"/>
      <c r="C34" s="55"/>
      <c r="D34" s="55"/>
      <c r="E34" s="56"/>
      <c r="F34" s="55"/>
      <c r="G34" s="56"/>
      <c r="H34" s="56"/>
      <c r="I34" s="56"/>
      <c r="J34" s="55"/>
      <c r="K34" s="55"/>
      <c r="L34" s="55"/>
      <c r="M34" s="57"/>
      <c r="R34" s="245"/>
      <c r="S34" s="55"/>
      <c r="T34" s="55"/>
      <c r="U34" s="55"/>
      <c r="V34" s="55"/>
    </row>
    <row r="35" spans="1:22" x14ac:dyDescent="0.3">
      <c r="A35" s="55"/>
      <c r="B35" s="55"/>
      <c r="C35" s="55"/>
      <c r="D35" s="55"/>
      <c r="E35" s="56"/>
      <c r="F35" s="55"/>
      <c r="G35" s="56"/>
      <c r="H35" s="56"/>
      <c r="I35" s="56"/>
      <c r="J35" s="55"/>
      <c r="K35" s="55"/>
      <c r="L35" s="55"/>
      <c r="M35" s="57"/>
      <c r="R35" s="245"/>
      <c r="S35" s="55"/>
      <c r="T35" s="55"/>
      <c r="U35" s="55"/>
      <c r="V35" s="55"/>
    </row>
    <row r="36" spans="1:22" x14ac:dyDescent="0.3">
      <c r="A36" s="55"/>
      <c r="B36" s="55"/>
      <c r="C36" s="55"/>
      <c r="D36" s="55"/>
      <c r="E36" s="56"/>
      <c r="F36" s="55"/>
      <c r="G36" s="56"/>
      <c r="H36" s="56"/>
      <c r="I36" s="56"/>
      <c r="J36" s="55"/>
      <c r="K36" s="55"/>
      <c r="L36" s="55"/>
      <c r="M36" s="57"/>
      <c r="R36" s="245"/>
      <c r="S36" s="55"/>
      <c r="T36" s="55"/>
      <c r="U36" s="55"/>
      <c r="V36" s="55"/>
    </row>
    <row r="37" spans="1:22" x14ac:dyDescent="0.3">
      <c r="A37" s="55"/>
      <c r="B37" s="55"/>
      <c r="C37" s="55"/>
      <c r="D37" s="55"/>
      <c r="E37" s="56"/>
      <c r="F37" s="55"/>
      <c r="G37" s="56"/>
      <c r="H37" s="56"/>
      <c r="I37" s="56"/>
      <c r="J37" s="55"/>
      <c r="K37" s="55"/>
      <c r="L37" s="55"/>
      <c r="M37" s="57"/>
      <c r="R37" s="245"/>
      <c r="S37" s="55"/>
      <c r="T37" s="55"/>
      <c r="U37" s="55"/>
      <c r="V37" s="55"/>
    </row>
    <row r="38" spans="1:22" x14ac:dyDescent="0.3">
      <c r="A38" s="55"/>
      <c r="B38" s="55"/>
      <c r="C38" s="55"/>
      <c r="D38" s="55"/>
      <c r="E38" s="56"/>
      <c r="F38" s="55"/>
      <c r="G38" s="56"/>
      <c r="H38" s="56"/>
      <c r="I38" s="56"/>
      <c r="J38" s="55"/>
      <c r="K38" s="55"/>
      <c r="L38" s="55"/>
      <c r="M38" s="57"/>
      <c r="R38" s="245"/>
      <c r="S38" s="55"/>
      <c r="T38" s="55"/>
      <c r="U38" s="55"/>
      <c r="V38" s="55"/>
    </row>
    <row r="39" spans="1:22" x14ac:dyDescent="0.3">
      <c r="A39" s="55"/>
      <c r="B39" s="55"/>
      <c r="C39" s="55"/>
      <c r="D39" s="55"/>
      <c r="E39" s="56"/>
      <c r="F39" s="55"/>
      <c r="G39" s="56"/>
      <c r="H39" s="56"/>
      <c r="I39" s="56"/>
      <c r="J39" s="55"/>
      <c r="K39" s="55"/>
      <c r="L39" s="55"/>
      <c r="M39" s="57"/>
      <c r="R39" s="245"/>
      <c r="S39" s="55"/>
      <c r="T39" s="55"/>
      <c r="U39" s="55"/>
      <c r="V39" s="55"/>
    </row>
    <row r="40" spans="1:22" x14ac:dyDescent="0.3">
      <c r="A40" s="55"/>
      <c r="B40" s="55"/>
      <c r="C40" s="55"/>
      <c r="D40" s="55"/>
      <c r="E40" s="56"/>
      <c r="F40" s="55"/>
      <c r="G40" s="56"/>
      <c r="H40" s="56"/>
      <c r="I40" s="56"/>
      <c r="J40" s="55"/>
      <c r="K40" s="55"/>
      <c r="L40" s="55"/>
      <c r="M40" s="57"/>
      <c r="R40" s="245"/>
      <c r="S40" s="55"/>
      <c r="T40" s="55"/>
      <c r="U40" s="55"/>
      <c r="V40" s="55"/>
    </row>
    <row r="41" spans="1:22" x14ac:dyDescent="0.3">
      <c r="A41" s="55"/>
      <c r="B41" s="55"/>
      <c r="C41" s="55"/>
      <c r="D41" s="55"/>
      <c r="E41" s="56"/>
      <c r="F41" s="55"/>
      <c r="G41" s="56"/>
      <c r="H41" s="56"/>
      <c r="I41" s="56"/>
      <c r="J41" s="55"/>
      <c r="K41" s="55"/>
      <c r="L41" s="55"/>
      <c r="M41" s="57"/>
      <c r="R41" s="245"/>
      <c r="S41" s="55"/>
      <c r="T41" s="55"/>
      <c r="U41" s="55"/>
      <c r="V41" s="55"/>
    </row>
    <row r="42" spans="1:22" x14ac:dyDescent="0.3">
      <c r="A42" s="55"/>
      <c r="B42" s="55"/>
      <c r="C42" s="55"/>
      <c r="D42" s="55"/>
      <c r="E42" s="56"/>
      <c r="F42" s="55"/>
      <c r="G42" s="56"/>
      <c r="H42" s="56"/>
      <c r="I42" s="56"/>
      <c r="J42" s="55"/>
      <c r="K42" s="55"/>
      <c r="L42" s="55"/>
      <c r="M42" s="57"/>
      <c r="R42" s="245"/>
      <c r="S42" s="55"/>
      <c r="T42" s="55"/>
      <c r="U42" s="55"/>
      <c r="V42" s="55"/>
    </row>
    <row r="43" spans="1:22" x14ac:dyDescent="0.3">
      <c r="A43" s="55"/>
      <c r="B43" s="55"/>
      <c r="C43" s="55"/>
      <c r="D43" s="55"/>
      <c r="E43" s="56"/>
      <c r="F43" s="55"/>
      <c r="G43" s="56"/>
      <c r="H43" s="56"/>
      <c r="I43" s="56"/>
      <c r="J43" s="55"/>
      <c r="K43" s="55"/>
      <c r="L43" s="55"/>
      <c r="M43" s="57"/>
      <c r="R43" s="245"/>
      <c r="S43" s="55"/>
      <c r="T43" s="55"/>
      <c r="U43" s="55"/>
      <c r="V43" s="55"/>
    </row>
    <row r="44" spans="1:22" x14ac:dyDescent="0.3">
      <c r="A44" s="55"/>
      <c r="B44" s="55"/>
      <c r="C44" s="55"/>
      <c r="D44" s="55"/>
      <c r="E44" s="56"/>
      <c r="F44" s="55"/>
      <c r="G44" s="56"/>
      <c r="H44" s="56"/>
      <c r="I44" s="56"/>
      <c r="J44" s="55"/>
      <c r="K44" s="55"/>
      <c r="L44" s="55"/>
      <c r="M44" s="57"/>
      <c r="R44" s="245"/>
      <c r="S44" s="55"/>
      <c r="T44" s="55"/>
      <c r="U44" s="55"/>
      <c r="V44" s="55"/>
    </row>
    <row r="45" spans="1:22" x14ac:dyDescent="0.3">
      <c r="A45" s="55"/>
      <c r="B45" s="55"/>
      <c r="C45" s="55"/>
      <c r="D45" s="55"/>
      <c r="E45" s="56"/>
      <c r="F45" s="55"/>
      <c r="G45" s="56"/>
      <c r="H45" s="56"/>
      <c r="I45" s="56"/>
      <c r="J45" s="55"/>
      <c r="K45" s="55"/>
      <c r="L45" s="55"/>
      <c r="M45" s="57"/>
      <c r="R45" s="245"/>
      <c r="S45" s="55"/>
      <c r="T45" s="55"/>
      <c r="U45" s="55"/>
      <c r="V45" s="55"/>
    </row>
    <row r="46" spans="1:22" x14ac:dyDescent="0.3">
      <c r="A46" s="55"/>
      <c r="B46" s="55"/>
      <c r="C46" s="55"/>
      <c r="D46" s="55"/>
      <c r="E46" s="56"/>
      <c r="F46" s="55"/>
      <c r="G46" s="56"/>
      <c r="H46" s="56"/>
      <c r="I46" s="56"/>
      <c r="J46" s="55"/>
      <c r="K46" s="55"/>
      <c r="L46" s="55"/>
      <c r="M46" s="57"/>
      <c r="R46" s="245"/>
      <c r="S46" s="55"/>
      <c r="T46" s="55"/>
      <c r="U46" s="55"/>
      <c r="V46" s="55"/>
    </row>
    <row r="47" spans="1:22" x14ac:dyDescent="0.3">
      <c r="A47" s="55"/>
      <c r="B47" s="55"/>
      <c r="C47" s="55"/>
      <c r="D47" s="55"/>
      <c r="E47" s="56"/>
      <c r="F47" s="55"/>
      <c r="G47" s="56"/>
      <c r="H47" s="56"/>
      <c r="I47" s="56"/>
      <c r="J47" s="55"/>
      <c r="K47" s="55"/>
      <c r="L47" s="55"/>
      <c r="M47" s="57"/>
      <c r="R47" s="245"/>
      <c r="S47" s="55"/>
      <c r="T47" s="55"/>
      <c r="U47" s="55"/>
      <c r="V47" s="55"/>
    </row>
    <row r="48" spans="1:22" x14ac:dyDescent="0.3">
      <c r="A48" s="55"/>
      <c r="B48" s="55"/>
      <c r="C48" s="55"/>
      <c r="D48" s="55"/>
      <c r="E48" s="56"/>
      <c r="F48" s="55"/>
      <c r="G48" s="56"/>
      <c r="H48" s="56"/>
      <c r="I48" s="56"/>
      <c r="J48" s="55"/>
      <c r="K48" s="55"/>
      <c r="L48" s="55"/>
      <c r="M48" s="57"/>
      <c r="R48" s="245"/>
      <c r="S48" s="55"/>
      <c r="T48" s="55"/>
      <c r="U48" s="55"/>
      <c r="V48" s="55"/>
    </row>
    <row r="49" spans="1:22" x14ac:dyDescent="0.3">
      <c r="A49" s="55"/>
      <c r="B49" s="55"/>
      <c r="C49" s="55"/>
      <c r="D49" s="55"/>
      <c r="E49" s="56"/>
      <c r="F49" s="55"/>
      <c r="G49" s="56"/>
      <c r="H49" s="56"/>
      <c r="I49" s="56"/>
      <c r="J49" s="55"/>
      <c r="K49" s="55"/>
      <c r="L49" s="55"/>
      <c r="M49" s="57"/>
      <c r="R49" s="245"/>
      <c r="S49" s="55"/>
      <c r="T49" s="55"/>
      <c r="U49" s="55"/>
      <c r="V49" s="55"/>
    </row>
    <row r="50" spans="1:22" x14ac:dyDescent="0.3">
      <c r="A50" s="55"/>
      <c r="B50" s="55"/>
      <c r="C50" s="55"/>
      <c r="D50" s="55"/>
      <c r="E50" s="56"/>
      <c r="F50" s="55"/>
      <c r="G50" s="56"/>
      <c r="H50" s="56"/>
      <c r="I50" s="56"/>
      <c r="J50" s="55"/>
      <c r="K50" s="55"/>
      <c r="L50" s="55"/>
      <c r="M50" s="57"/>
      <c r="R50" s="245"/>
      <c r="S50" s="55"/>
      <c r="T50" s="55"/>
      <c r="U50" s="55"/>
      <c r="V50" s="55"/>
    </row>
    <row r="51" spans="1:22" x14ac:dyDescent="0.3">
      <c r="A51" s="55"/>
      <c r="B51" s="55"/>
      <c r="C51" s="55"/>
      <c r="D51" s="55"/>
      <c r="E51" s="56"/>
      <c r="F51" s="55"/>
      <c r="G51" s="56"/>
      <c r="H51" s="56"/>
      <c r="I51" s="56"/>
      <c r="J51" s="55"/>
      <c r="K51" s="55"/>
      <c r="L51" s="55"/>
      <c r="M51" s="57"/>
      <c r="R51" s="245"/>
      <c r="S51" s="55"/>
      <c r="T51" s="55"/>
      <c r="U51" s="55"/>
      <c r="V51" s="55"/>
    </row>
    <row r="52" spans="1:22" x14ac:dyDescent="0.3">
      <c r="A52" s="55"/>
      <c r="B52" s="55"/>
      <c r="C52" s="55"/>
      <c r="D52" s="55"/>
      <c r="E52" s="56"/>
      <c r="F52" s="55"/>
      <c r="G52" s="56"/>
      <c r="H52" s="56"/>
      <c r="I52" s="56"/>
      <c r="J52" s="55"/>
      <c r="K52" s="55"/>
      <c r="L52" s="55"/>
      <c r="M52" s="57"/>
      <c r="R52" s="245"/>
      <c r="S52" s="55"/>
      <c r="T52" s="55"/>
      <c r="U52" s="55"/>
      <c r="V52" s="55"/>
    </row>
    <row r="53" spans="1:22" x14ac:dyDescent="0.3">
      <c r="A53" s="55"/>
      <c r="B53" s="55"/>
      <c r="C53" s="55"/>
      <c r="D53" s="55"/>
      <c r="E53" s="56"/>
      <c r="F53" s="55"/>
      <c r="G53" s="56"/>
      <c r="H53" s="56"/>
      <c r="I53" s="56"/>
      <c r="J53" s="55"/>
      <c r="K53" s="55"/>
      <c r="L53" s="55"/>
      <c r="M53" s="57"/>
      <c r="R53" s="245"/>
      <c r="S53" s="55"/>
      <c r="T53" s="55"/>
      <c r="U53" s="55"/>
      <c r="V53" s="55"/>
    </row>
    <row r="54" spans="1:22" x14ac:dyDescent="0.3">
      <c r="A54" s="55"/>
      <c r="B54" s="55"/>
      <c r="C54" s="55"/>
      <c r="D54" s="55"/>
      <c r="E54" s="56"/>
      <c r="F54" s="55"/>
      <c r="G54" s="56"/>
      <c r="H54" s="56"/>
      <c r="I54" s="56"/>
      <c r="J54" s="55"/>
      <c r="K54" s="55"/>
      <c r="L54" s="55"/>
      <c r="M54" s="57"/>
      <c r="R54" s="245"/>
      <c r="S54" s="55"/>
      <c r="T54" s="55"/>
      <c r="U54" s="55"/>
      <c r="V54" s="55"/>
    </row>
    <row r="55" spans="1:22" x14ac:dyDescent="0.3">
      <c r="A55" s="55"/>
      <c r="B55" s="55"/>
      <c r="C55" s="55"/>
      <c r="D55" s="55"/>
      <c r="E55" s="56"/>
      <c r="F55" s="55"/>
      <c r="G55" s="56"/>
      <c r="H55" s="56"/>
      <c r="I55" s="56"/>
      <c r="J55" s="55"/>
      <c r="K55" s="55"/>
      <c r="L55" s="55"/>
      <c r="M55" s="57"/>
      <c r="R55" s="245"/>
      <c r="S55" s="55"/>
      <c r="T55" s="55"/>
      <c r="U55" s="55"/>
      <c r="V55" s="55"/>
    </row>
    <row r="56" spans="1:22" x14ac:dyDescent="0.3">
      <c r="A56" s="55"/>
      <c r="B56" s="55"/>
      <c r="C56" s="55"/>
      <c r="D56" s="55"/>
      <c r="E56" s="56"/>
      <c r="F56" s="55"/>
      <c r="G56" s="56"/>
      <c r="H56" s="56"/>
      <c r="I56" s="56"/>
      <c r="J56" s="55"/>
      <c r="K56" s="55"/>
      <c r="L56" s="55"/>
      <c r="M56" s="57"/>
      <c r="R56" s="245"/>
      <c r="S56" s="55"/>
      <c r="T56" s="55"/>
      <c r="U56" s="55"/>
      <c r="V56" s="55"/>
    </row>
    <row r="57" spans="1:22" x14ac:dyDescent="0.3">
      <c r="A57" s="55"/>
      <c r="B57" s="55"/>
      <c r="C57" s="55"/>
      <c r="D57" s="55"/>
      <c r="E57" s="56"/>
      <c r="F57" s="55"/>
      <c r="G57" s="56"/>
      <c r="H57" s="56"/>
      <c r="I57" s="56"/>
      <c r="J57" s="55"/>
      <c r="K57" s="55"/>
      <c r="L57" s="55"/>
      <c r="M57" s="57"/>
      <c r="R57" s="245"/>
      <c r="S57" s="55"/>
      <c r="T57" s="55"/>
      <c r="U57" s="55"/>
      <c r="V57" s="55"/>
    </row>
    <row r="58" spans="1:22" x14ac:dyDescent="0.3">
      <c r="A58" s="55"/>
      <c r="B58" s="55"/>
      <c r="C58" s="55"/>
      <c r="D58" s="55"/>
      <c r="E58" s="56"/>
      <c r="F58" s="55"/>
      <c r="G58" s="56"/>
      <c r="H58" s="56"/>
      <c r="I58" s="56"/>
      <c r="J58" s="55"/>
      <c r="K58" s="55"/>
      <c r="L58" s="55"/>
      <c r="M58" s="57"/>
      <c r="R58" s="245"/>
      <c r="S58" s="55"/>
      <c r="T58" s="55"/>
      <c r="U58" s="55"/>
      <c r="V58" s="55"/>
    </row>
    <row r="59" spans="1:22" x14ac:dyDescent="0.3">
      <c r="A59" s="55"/>
      <c r="B59" s="55"/>
      <c r="C59" s="55"/>
      <c r="D59" s="55"/>
      <c r="E59" s="56"/>
      <c r="F59" s="55"/>
      <c r="G59" s="56"/>
      <c r="H59" s="56"/>
      <c r="I59" s="56"/>
      <c r="J59" s="55"/>
      <c r="K59" s="55"/>
      <c r="L59" s="55"/>
      <c r="M59" s="57"/>
      <c r="R59" s="245"/>
      <c r="S59" s="55"/>
      <c r="T59" s="55"/>
      <c r="U59" s="55"/>
      <c r="V59" s="55"/>
    </row>
    <row r="60" spans="1:22" x14ac:dyDescent="0.3">
      <c r="A60" s="55"/>
      <c r="B60" s="55"/>
      <c r="C60" s="55"/>
      <c r="D60" s="55"/>
      <c r="E60" s="56"/>
      <c r="F60" s="55"/>
      <c r="G60" s="56"/>
      <c r="H60" s="56"/>
      <c r="I60" s="56"/>
      <c r="J60" s="55"/>
      <c r="K60" s="55"/>
      <c r="L60" s="55"/>
      <c r="M60" s="57"/>
      <c r="R60" s="245"/>
      <c r="S60" s="55"/>
      <c r="T60" s="55"/>
      <c r="U60" s="55"/>
      <c r="V60" s="55"/>
    </row>
    <row r="61" spans="1:22" x14ac:dyDescent="0.3">
      <c r="A61" s="55"/>
      <c r="B61" s="55"/>
      <c r="C61" s="55"/>
      <c r="D61" s="55"/>
      <c r="E61" s="56"/>
      <c r="F61" s="55"/>
      <c r="G61" s="56"/>
      <c r="H61" s="56"/>
      <c r="I61" s="56"/>
      <c r="J61" s="55"/>
      <c r="K61" s="55"/>
      <c r="L61" s="55"/>
      <c r="M61" s="57"/>
      <c r="R61" s="245"/>
      <c r="S61" s="55"/>
      <c r="T61" s="55"/>
      <c r="U61" s="55"/>
      <c r="V61" s="55"/>
    </row>
    <row r="62" spans="1:22" x14ac:dyDescent="0.3">
      <c r="A62" s="55"/>
      <c r="B62" s="55"/>
      <c r="C62" s="55"/>
      <c r="D62" s="55"/>
      <c r="E62" s="56"/>
      <c r="F62" s="55"/>
      <c r="G62" s="56"/>
      <c r="H62" s="56"/>
      <c r="I62" s="56"/>
      <c r="J62" s="55"/>
      <c r="K62" s="55"/>
      <c r="L62" s="55"/>
      <c r="M62" s="57"/>
      <c r="R62" s="245"/>
      <c r="S62" s="55"/>
      <c r="T62" s="55"/>
      <c r="U62" s="55"/>
      <c r="V62" s="55"/>
    </row>
    <row r="63" spans="1:22" x14ac:dyDescent="0.3">
      <c r="A63" s="55"/>
      <c r="B63" s="55"/>
      <c r="C63" s="55"/>
      <c r="D63" s="55"/>
      <c r="E63" s="56"/>
      <c r="F63" s="55"/>
      <c r="G63" s="56"/>
      <c r="H63" s="56"/>
      <c r="I63" s="56"/>
      <c r="J63" s="55"/>
      <c r="K63" s="55"/>
      <c r="L63" s="55"/>
      <c r="M63" s="57"/>
      <c r="R63" s="245"/>
      <c r="S63" s="55"/>
      <c r="T63" s="55"/>
      <c r="U63" s="55"/>
      <c r="V63" s="55"/>
    </row>
    <row r="64" spans="1:22" x14ac:dyDescent="0.3">
      <c r="A64" s="55"/>
      <c r="B64" s="55"/>
      <c r="C64" s="55"/>
      <c r="D64" s="55"/>
      <c r="E64" s="56"/>
      <c r="F64" s="55"/>
      <c r="G64" s="56"/>
      <c r="H64" s="56"/>
      <c r="I64" s="56"/>
      <c r="J64" s="55"/>
      <c r="K64" s="55"/>
      <c r="L64" s="55"/>
      <c r="M64" s="57"/>
      <c r="R64" s="245"/>
      <c r="S64" s="55"/>
      <c r="T64" s="55"/>
      <c r="U64" s="55"/>
      <c r="V64" s="55"/>
    </row>
    <row r="65" spans="1:22" x14ac:dyDescent="0.3">
      <c r="A65" s="55"/>
      <c r="B65" s="55"/>
      <c r="C65" s="55"/>
      <c r="D65" s="55"/>
      <c r="E65" s="56"/>
      <c r="F65" s="55"/>
      <c r="G65" s="56"/>
      <c r="H65" s="56"/>
      <c r="I65" s="56"/>
      <c r="J65" s="55"/>
      <c r="K65" s="55"/>
      <c r="L65" s="55"/>
      <c r="M65" s="57"/>
      <c r="R65" s="245"/>
      <c r="S65" s="55"/>
      <c r="T65" s="55"/>
      <c r="U65" s="55"/>
      <c r="V65" s="55"/>
    </row>
    <row r="66" spans="1:22" x14ac:dyDescent="0.3">
      <c r="A66" s="55"/>
      <c r="B66" s="55"/>
      <c r="C66" s="55"/>
      <c r="D66" s="55"/>
      <c r="E66" s="56"/>
      <c r="F66" s="55"/>
      <c r="G66" s="56"/>
      <c r="H66" s="56"/>
      <c r="I66" s="56"/>
      <c r="J66" s="55"/>
      <c r="K66" s="55"/>
      <c r="L66" s="55"/>
      <c r="M66" s="57"/>
      <c r="R66" s="245"/>
      <c r="S66" s="55"/>
      <c r="T66" s="55"/>
      <c r="U66" s="55"/>
      <c r="V66" s="55"/>
    </row>
    <row r="67" spans="1:22" x14ac:dyDescent="0.3">
      <c r="A67" s="55"/>
      <c r="B67" s="55"/>
      <c r="C67" s="55"/>
      <c r="D67" s="55"/>
      <c r="E67" s="56"/>
      <c r="F67" s="55"/>
      <c r="G67" s="56"/>
      <c r="H67" s="56"/>
      <c r="I67" s="56"/>
      <c r="J67" s="55"/>
      <c r="K67" s="55"/>
      <c r="L67" s="55"/>
      <c r="M67" s="57"/>
      <c r="R67" s="245"/>
      <c r="S67" s="55"/>
      <c r="T67" s="55"/>
      <c r="U67" s="55"/>
      <c r="V67" s="55"/>
    </row>
    <row r="68" spans="1:22" x14ac:dyDescent="0.3">
      <c r="A68" s="55"/>
      <c r="B68" s="55"/>
      <c r="C68" s="55"/>
      <c r="D68" s="55"/>
      <c r="E68" s="56"/>
      <c r="F68" s="55"/>
      <c r="G68" s="56"/>
      <c r="H68" s="56"/>
      <c r="I68" s="56"/>
      <c r="J68" s="55"/>
      <c r="K68" s="55"/>
      <c r="L68" s="55"/>
      <c r="M68" s="57"/>
      <c r="R68" s="245"/>
      <c r="S68" s="55"/>
      <c r="T68" s="55"/>
      <c r="U68" s="55"/>
      <c r="V68" s="55"/>
    </row>
    <row r="69" spans="1:22" x14ac:dyDescent="0.3">
      <c r="A69" s="55"/>
      <c r="B69" s="55"/>
      <c r="C69" s="55"/>
      <c r="D69" s="55"/>
      <c r="E69" s="56"/>
      <c r="F69" s="55"/>
      <c r="G69" s="56"/>
      <c r="H69" s="56"/>
      <c r="I69" s="56"/>
      <c r="J69" s="55"/>
      <c r="K69" s="55"/>
      <c r="L69" s="55"/>
      <c r="M69" s="57"/>
      <c r="R69" s="245"/>
      <c r="S69" s="55"/>
      <c r="T69" s="55"/>
      <c r="U69" s="55"/>
      <c r="V69" s="55"/>
    </row>
    <row r="70" spans="1:22" x14ac:dyDescent="0.3">
      <c r="A70" s="55"/>
      <c r="B70" s="55"/>
      <c r="C70" s="55"/>
      <c r="D70" s="55"/>
      <c r="E70" s="56"/>
      <c r="F70" s="55"/>
      <c r="G70" s="56"/>
      <c r="H70" s="56"/>
      <c r="I70" s="56"/>
      <c r="J70" s="55"/>
      <c r="K70" s="55"/>
      <c r="L70" s="55"/>
      <c r="M70" s="57"/>
      <c r="R70" s="245"/>
      <c r="S70" s="55"/>
      <c r="T70" s="55"/>
      <c r="U70" s="55"/>
      <c r="V70" s="55"/>
    </row>
    <row r="71" spans="1:22" x14ac:dyDescent="0.3">
      <c r="A71" s="55"/>
      <c r="B71" s="55"/>
      <c r="C71" s="55"/>
      <c r="D71" s="55"/>
      <c r="E71" s="56"/>
      <c r="F71" s="55"/>
      <c r="G71" s="56"/>
      <c r="H71" s="56"/>
      <c r="I71" s="56"/>
      <c r="J71" s="55"/>
      <c r="K71" s="55"/>
      <c r="L71" s="55"/>
      <c r="M71" s="57"/>
      <c r="R71" s="245"/>
      <c r="S71" s="55"/>
      <c r="T71" s="55"/>
      <c r="U71" s="55"/>
      <c r="V71" s="55"/>
    </row>
    <row r="72" spans="1:22" x14ac:dyDescent="0.3">
      <c r="A72" s="55"/>
      <c r="B72" s="55"/>
      <c r="C72" s="55"/>
      <c r="D72" s="55"/>
      <c r="E72" s="56"/>
      <c r="F72" s="55"/>
      <c r="G72" s="56"/>
      <c r="H72" s="56"/>
      <c r="I72" s="56"/>
      <c r="J72" s="55"/>
      <c r="K72" s="55"/>
      <c r="L72" s="55"/>
      <c r="M72" s="57"/>
      <c r="R72" s="245"/>
      <c r="S72" s="55"/>
      <c r="T72" s="55"/>
      <c r="U72" s="55"/>
      <c r="V72" s="55"/>
    </row>
    <row r="73" spans="1:22" x14ac:dyDescent="0.3">
      <c r="A73" s="55"/>
      <c r="B73" s="55"/>
      <c r="C73" s="55"/>
      <c r="D73" s="55"/>
      <c r="E73" s="56"/>
      <c r="F73" s="55"/>
      <c r="G73" s="56"/>
      <c r="H73" s="56"/>
      <c r="I73" s="56"/>
      <c r="J73" s="55"/>
      <c r="K73" s="55"/>
      <c r="L73" s="55"/>
      <c r="M73" s="57"/>
      <c r="R73" s="245"/>
      <c r="S73" s="55"/>
      <c r="T73" s="55"/>
      <c r="U73" s="55"/>
      <c r="V73" s="55"/>
    </row>
    <row r="74" spans="1:22" x14ac:dyDescent="0.3">
      <c r="A74" s="55"/>
      <c r="B74" s="55"/>
      <c r="C74" s="55"/>
      <c r="D74" s="55"/>
      <c r="E74" s="56"/>
      <c r="F74" s="55"/>
      <c r="G74" s="56"/>
      <c r="H74" s="56"/>
      <c r="I74" s="56"/>
      <c r="J74" s="55"/>
      <c r="K74" s="55"/>
      <c r="L74" s="55"/>
      <c r="M74" s="57"/>
      <c r="R74" s="245"/>
      <c r="S74" s="55"/>
      <c r="T74" s="55"/>
      <c r="U74" s="55"/>
      <c r="V74" s="55"/>
    </row>
    <row r="75" spans="1:22" x14ac:dyDescent="0.3">
      <c r="A75" s="55"/>
      <c r="B75" s="55"/>
      <c r="C75" s="55"/>
      <c r="D75" s="55"/>
      <c r="E75" s="56"/>
      <c r="F75" s="55"/>
      <c r="G75" s="56"/>
      <c r="H75" s="56"/>
      <c r="I75" s="56"/>
      <c r="J75" s="55"/>
      <c r="K75" s="55"/>
      <c r="L75" s="55"/>
      <c r="M75" s="57"/>
      <c r="R75" s="245"/>
      <c r="S75" s="55"/>
      <c r="T75" s="55"/>
      <c r="U75" s="55"/>
      <c r="V75" s="55"/>
    </row>
    <row r="76" spans="1:22" x14ac:dyDescent="0.3">
      <c r="A76" s="55"/>
      <c r="B76" s="55"/>
      <c r="C76" s="55"/>
      <c r="D76" s="55"/>
      <c r="E76" s="56"/>
      <c r="F76" s="55"/>
      <c r="G76" s="56"/>
      <c r="H76" s="56"/>
      <c r="I76" s="56"/>
      <c r="J76" s="55"/>
      <c r="K76" s="55"/>
      <c r="L76" s="55"/>
      <c r="M76" s="57"/>
      <c r="R76" s="245"/>
      <c r="S76" s="55"/>
      <c r="T76" s="55"/>
      <c r="U76" s="55"/>
      <c r="V76" s="55"/>
    </row>
    <row r="77" spans="1:22" x14ac:dyDescent="0.3">
      <c r="A77" s="55"/>
      <c r="B77" s="55"/>
      <c r="C77" s="55"/>
      <c r="D77" s="55"/>
      <c r="E77" s="56"/>
      <c r="F77" s="55"/>
      <c r="G77" s="56"/>
      <c r="H77" s="56"/>
      <c r="I77" s="56"/>
      <c r="J77" s="55"/>
      <c r="K77" s="55"/>
      <c r="L77" s="55"/>
      <c r="M77" s="57"/>
      <c r="R77" s="245"/>
      <c r="S77" s="55"/>
      <c r="T77" s="55"/>
      <c r="U77" s="55"/>
      <c r="V77" s="55"/>
    </row>
    <row r="78" spans="1:22" x14ac:dyDescent="0.3">
      <c r="A78" s="55"/>
      <c r="B78" s="55"/>
      <c r="C78" s="55"/>
      <c r="D78" s="55"/>
      <c r="E78" s="56"/>
      <c r="F78" s="55"/>
      <c r="G78" s="56"/>
      <c r="H78" s="56"/>
      <c r="I78" s="56"/>
      <c r="J78" s="55"/>
      <c r="K78" s="55"/>
      <c r="L78" s="55"/>
      <c r="M78" s="57"/>
      <c r="R78" s="245"/>
      <c r="S78" s="55"/>
      <c r="T78" s="55"/>
      <c r="U78" s="55"/>
      <c r="V78" s="55"/>
    </row>
    <row r="79" spans="1:22" x14ac:dyDescent="0.3">
      <c r="A79" s="55"/>
      <c r="B79" s="55"/>
      <c r="C79" s="55"/>
      <c r="D79" s="55"/>
      <c r="E79" s="56"/>
      <c r="F79" s="55"/>
      <c r="G79" s="56"/>
      <c r="H79" s="56"/>
      <c r="I79" s="56"/>
      <c r="J79" s="55"/>
      <c r="K79" s="55"/>
      <c r="L79" s="55"/>
      <c r="M79" s="57"/>
      <c r="R79" s="245"/>
      <c r="S79" s="55"/>
      <c r="T79" s="55"/>
      <c r="U79" s="55"/>
      <c r="V79" s="55"/>
    </row>
    <row r="80" spans="1:22" x14ac:dyDescent="0.3">
      <c r="A80" s="55"/>
      <c r="B80" s="55"/>
      <c r="C80" s="55"/>
      <c r="D80" s="55"/>
      <c r="E80" s="56"/>
      <c r="F80" s="55"/>
      <c r="G80" s="56"/>
      <c r="H80" s="56"/>
      <c r="I80" s="56"/>
      <c r="J80" s="55"/>
      <c r="K80" s="55"/>
      <c r="L80" s="55"/>
      <c r="M80" s="57"/>
      <c r="R80" s="245"/>
      <c r="S80" s="55"/>
      <c r="T80" s="55"/>
      <c r="U80" s="55"/>
      <c r="V80" s="55"/>
    </row>
    <row r="81" spans="1:22" x14ac:dyDescent="0.3">
      <c r="A81" s="55"/>
      <c r="B81" s="55"/>
      <c r="C81" s="55"/>
      <c r="D81" s="55"/>
      <c r="E81" s="56"/>
      <c r="F81" s="55"/>
      <c r="G81" s="56"/>
      <c r="H81" s="56"/>
      <c r="I81" s="56"/>
      <c r="J81" s="55"/>
      <c r="K81" s="55"/>
      <c r="L81" s="55"/>
      <c r="M81" s="57"/>
      <c r="R81" s="245"/>
      <c r="S81" s="55"/>
      <c r="T81" s="55"/>
      <c r="U81" s="55"/>
      <c r="V81" s="55"/>
    </row>
    <row r="82" spans="1:22" x14ac:dyDescent="0.3">
      <c r="A82" s="55"/>
      <c r="B82" s="55"/>
      <c r="C82" s="55"/>
      <c r="D82" s="55"/>
      <c r="E82" s="56"/>
      <c r="F82" s="55"/>
      <c r="G82" s="56"/>
      <c r="H82" s="56"/>
      <c r="I82" s="56"/>
      <c r="J82" s="55"/>
      <c r="K82" s="55"/>
      <c r="L82" s="55"/>
      <c r="M82" s="57"/>
      <c r="R82" s="245"/>
      <c r="S82" s="55"/>
      <c r="T82" s="55"/>
      <c r="U82" s="55"/>
      <c r="V82" s="55"/>
    </row>
    <row r="83" spans="1:22" x14ac:dyDescent="0.3">
      <c r="A83" s="55"/>
      <c r="B83" s="55"/>
      <c r="C83" s="55"/>
      <c r="D83" s="55"/>
      <c r="E83" s="56"/>
      <c r="F83" s="55"/>
      <c r="G83" s="56"/>
      <c r="H83" s="56"/>
      <c r="I83" s="56"/>
      <c r="J83" s="55"/>
      <c r="K83" s="55"/>
      <c r="L83" s="55"/>
      <c r="M83" s="57"/>
      <c r="R83" s="245"/>
      <c r="S83" s="55"/>
      <c r="T83" s="55"/>
      <c r="U83" s="55"/>
      <c r="V83" s="55"/>
    </row>
    <row r="84" spans="1:22" x14ac:dyDescent="0.3">
      <c r="A84" s="55"/>
      <c r="B84" s="55"/>
      <c r="C84" s="55"/>
      <c r="D84" s="55"/>
      <c r="E84" s="56"/>
      <c r="F84" s="55"/>
      <c r="G84" s="56"/>
      <c r="H84" s="56"/>
      <c r="I84" s="56"/>
      <c r="J84" s="55"/>
      <c r="K84" s="55"/>
      <c r="L84" s="55"/>
      <c r="M84" s="57"/>
      <c r="R84" s="245"/>
      <c r="S84" s="55"/>
      <c r="T84" s="55"/>
      <c r="U84" s="55"/>
      <c r="V84" s="55"/>
    </row>
    <row r="85" spans="1:22" x14ac:dyDescent="0.3">
      <c r="A85" s="55"/>
      <c r="B85" s="55"/>
      <c r="C85" s="55"/>
      <c r="D85" s="55"/>
      <c r="E85" s="56"/>
      <c r="F85" s="55"/>
      <c r="G85" s="56"/>
      <c r="H85" s="56"/>
      <c r="I85" s="56"/>
      <c r="J85" s="55"/>
      <c r="K85" s="55"/>
      <c r="L85" s="55"/>
      <c r="M85" s="57"/>
      <c r="R85" s="245"/>
      <c r="S85" s="55"/>
      <c r="T85" s="55"/>
      <c r="U85" s="55"/>
      <c r="V85" s="55"/>
    </row>
    <row r="86" spans="1:22" x14ac:dyDescent="0.3">
      <c r="A86" s="55"/>
      <c r="B86" s="55"/>
      <c r="C86" s="55"/>
      <c r="D86" s="55"/>
      <c r="E86" s="56"/>
      <c r="F86" s="55"/>
      <c r="G86" s="56"/>
      <c r="H86" s="56"/>
      <c r="I86" s="56"/>
      <c r="J86" s="55"/>
      <c r="K86" s="55"/>
      <c r="L86" s="55"/>
      <c r="M86" s="57"/>
      <c r="R86" s="245"/>
      <c r="S86" s="55"/>
      <c r="T86" s="55"/>
      <c r="U86" s="55"/>
      <c r="V86" s="55"/>
    </row>
    <row r="87" spans="1:22" x14ac:dyDescent="0.3">
      <c r="A87" s="55"/>
      <c r="B87" s="55"/>
      <c r="C87" s="55"/>
      <c r="D87" s="55"/>
      <c r="E87" s="56"/>
      <c r="F87" s="55"/>
      <c r="G87" s="56"/>
      <c r="H87" s="56"/>
      <c r="I87" s="56"/>
      <c r="J87" s="55"/>
      <c r="K87" s="55"/>
      <c r="L87" s="55"/>
      <c r="M87" s="57"/>
      <c r="R87" s="245"/>
      <c r="S87" s="55"/>
      <c r="T87" s="55"/>
      <c r="U87" s="55"/>
      <c r="V87" s="55"/>
    </row>
    <row r="88" spans="1:22" x14ac:dyDescent="0.3">
      <c r="A88" s="55"/>
      <c r="B88" s="55"/>
      <c r="C88" s="55"/>
      <c r="D88" s="55"/>
      <c r="E88" s="56"/>
      <c r="F88" s="55"/>
      <c r="G88" s="56"/>
      <c r="H88" s="56"/>
      <c r="I88" s="56"/>
      <c r="J88" s="55"/>
      <c r="K88" s="55"/>
      <c r="L88" s="55"/>
      <c r="M88" s="57"/>
      <c r="R88" s="245"/>
      <c r="S88" s="55"/>
      <c r="T88" s="55"/>
      <c r="U88" s="55"/>
      <c r="V88" s="55"/>
    </row>
    <row r="89" spans="1:22" x14ac:dyDescent="0.3">
      <c r="A89" s="55"/>
      <c r="B89" s="55"/>
      <c r="C89" s="55"/>
      <c r="D89" s="55"/>
      <c r="E89" s="56"/>
      <c r="F89" s="55"/>
      <c r="G89" s="56"/>
      <c r="H89" s="56"/>
      <c r="I89" s="56"/>
      <c r="J89" s="55"/>
      <c r="K89" s="55"/>
      <c r="L89" s="55"/>
      <c r="M89" s="57"/>
      <c r="R89" s="245"/>
      <c r="S89" s="55"/>
      <c r="T89" s="55"/>
      <c r="U89" s="55"/>
      <c r="V89" s="55"/>
    </row>
    <row r="90" spans="1:22" x14ac:dyDescent="0.3">
      <c r="A90" s="55"/>
      <c r="B90" s="55"/>
      <c r="C90" s="55"/>
      <c r="D90" s="55"/>
      <c r="E90" s="56"/>
      <c r="F90" s="55"/>
      <c r="G90" s="56"/>
      <c r="H90" s="56"/>
      <c r="I90" s="56"/>
      <c r="J90" s="55"/>
      <c r="K90" s="55"/>
      <c r="L90" s="55"/>
      <c r="M90" s="57"/>
      <c r="R90" s="245"/>
      <c r="S90" s="55"/>
      <c r="T90" s="55"/>
      <c r="U90" s="55"/>
      <c r="V90" s="55"/>
    </row>
    <row r="91" spans="1:22" x14ac:dyDescent="0.3">
      <c r="A91" s="55"/>
      <c r="B91" s="55"/>
      <c r="C91" s="55"/>
      <c r="D91" s="55"/>
      <c r="E91" s="56"/>
      <c r="F91" s="55"/>
      <c r="G91" s="56"/>
      <c r="H91" s="56"/>
      <c r="I91" s="56"/>
      <c r="J91" s="55"/>
      <c r="K91" s="55"/>
      <c r="L91" s="55"/>
      <c r="M91" s="57"/>
      <c r="R91" s="245"/>
      <c r="S91" s="55"/>
      <c r="T91" s="55"/>
      <c r="U91" s="55"/>
      <c r="V91" s="55"/>
    </row>
    <row r="92" spans="1:22" x14ac:dyDescent="0.3">
      <c r="A92" s="55"/>
      <c r="B92" s="55"/>
      <c r="C92" s="55"/>
      <c r="D92" s="55"/>
      <c r="E92" s="56"/>
      <c r="F92" s="55"/>
      <c r="G92" s="56"/>
      <c r="H92" s="56"/>
      <c r="I92" s="56"/>
      <c r="J92" s="55"/>
      <c r="K92" s="55"/>
      <c r="L92" s="55"/>
      <c r="M92" s="57"/>
      <c r="R92" s="245"/>
      <c r="S92" s="55"/>
      <c r="T92" s="55"/>
      <c r="U92" s="55"/>
      <c r="V92" s="55"/>
    </row>
    <row r="93" spans="1:22" x14ac:dyDescent="0.3">
      <c r="A93" s="55"/>
      <c r="B93" s="55"/>
      <c r="C93" s="55"/>
      <c r="D93" s="55"/>
      <c r="E93" s="56"/>
      <c r="F93" s="55"/>
      <c r="G93" s="56"/>
      <c r="H93" s="56"/>
      <c r="I93" s="56"/>
      <c r="J93" s="55"/>
      <c r="K93" s="55"/>
      <c r="L93" s="55"/>
      <c r="M93" s="57"/>
      <c r="R93" s="245"/>
      <c r="S93" s="55"/>
      <c r="T93" s="55"/>
      <c r="U93" s="55"/>
      <c r="V93" s="55"/>
    </row>
    <row r="94" spans="1:22" x14ac:dyDescent="0.3">
      <c r="A94" s="55"/>
      <c r="B94" s="55"/>
      <c r="C94" s="55"/>
      <c r="D94" s="55"/>
      <c r="E94" s="56"/>
      <c r="F94" s="55"/>
      <c r="G94" s="56"/>
      <c r="H94" s="56"/>
      <c r="I94" s="56"/>
      <c r="J94" s="55"/>
      <c r="K94" s="55"/>
      <c r="L94" s="55"/>
      <c r="M94" s="57"/>
      <c r="R94" s="245"/>
      <c r="S94" s="55"/>
      <c r="T94" s="55"/>
      <c r="U94" s="55"/>
      <c r="V94" s="55"/>
    </row>
    <row r="95" spans="1:22" x14ac:dyDescent="0.3">
      <c r="A95" s="55"/>
      <c r="B95" s="55"/>
      <c r="C95" s="55"/>
      <c r="D95" s="55"/>
      <c r="E95" s="56"/>
      <c r="F95" s="55"/>
      <c r="G95" s="56"/>
      <c r="H95" s="56"/>
      <c r="I95" s="56"/>
      <c r="J95" s="55"/>
      <c r="K95" s="55"/>
      <c r="L95" s="55"/>
      <c r="M95" s="57"/>
      <c r="R95" s="245"/>
      <c r="S95" s="55"/>
      <c r="T95" s="55"/>
      <c r="U95" s="55"/>
      <c r="V95" s="55"/>
    </row>
    <row r="96" spans="1:22" x14ac:dyDescent="0.3">
      <c r="A96" s="55"/>
      <c r="B96" s="55"/>
      <c r="C96" s="55"/>
      <c r="D96" s="55"/>
      <c r="E96" s="56"/>
      <c r="F96" s="55"/>
      <c r="G96" s="56"/>
      <c r="H96" s="56"/>
      <c r="I96" s="56"/>
      <c r="J96" s="55"/>
      <c r="K96" s="55"/>
      <c r="L96" s="55"/>
      <c r="M96" s="57"/>
      <c r="R96" s="245"/>
      <c r="S96" s="55"/>
      <c r="T96" s="55"/>
      <c r="U96" s="55"/>
      <c r="V96" s="55"/>
    </row>
    <row r="97" spans="1:22" x14ac:dyDescent="0.3">
      <c r="A97" s="55"/>
      <c r="B97" s="55"/>
      <c r="C97" s="55"/>
      <c r="D97" s="55"/>
      <c r="E97" s="56"/>
      <c r="F97" s="55"/>
      <c r="G97" s="56"/>
      <c r="H97" s="56"/>
      <c r="I97" s="56"/>
      <c r="J97" s="55"/>
      <c r="K97" s="55"/>
      <c r="L97" s="55"/>
      <c r="M97" s="57"/>
      <c r="R97" s="245"/>
      <c r="S97" s="55"/>
      <c r="T97" s="55"/>
      <c r="U97" s="55"/>
      <c r="V97" s="55"/>
    </row>
    <row r="98" spans="1:22" x14ac:dyDescent="0.3">
      <c r="A98" s="55"/>
      <c r="B98" s="55"/>
      <c r="C98" s="55"/>
      <c r="D98" s="55"/>
      <c r="E98" s="56"/>
      <c r="F98" s="55"/>
      <c r="G98" s="56"/>
      <c r="H98" s="56"/>
      <c r="I98" s="56"/>
      <c r="J98" s="55"/>
      <c r="K98" s="55"/>
      <c r="L98" s="55"/>
      <c r="M98" s="57"/>
      <c r="R98" s="245"/>
      <c r="S98" s="55"/>
      <c r="T98" s="55"/>
      <c r="U98" s="55"/>
      <c r="V98" s="55"/>
    </row>
    <row r="99" spans="1:22" x14ac:dyDescent="0.3">
      <c r="A99" s="55"/>
      <c r="B99" s="55"/>
      <c r="C99" s="55"/>
      <c r="D99" s="55"/>
      <c r="E99" s="56"/>
      <c r="F99" s="55"/>
      <c r="G99" s="56"/>
      <c r="H99" s="56"/>
      <c r="I99" s="56"/>
      <c r="J99" s="55"/>
      <c r="K99" s="55"/>
      <c r="L99" s="55"/>
      <c r="M99" s="57"/>
      <c r="R99" s="245"/>
      <c r="S99" s="55"/>
      <c r="T99" s="55"/>
      <c r="U99" s="55"/>
      <c r="V99" s="55"/>
    </row>
    <row r="100" spans="1:22" x14ac:dyDescent="0.3">
      <c r="A100" s="55"/>
      <c r="B100" s="55"/>
      <c r="C100" s="55"/>
      <c r="D100" s="55"/>
      <c r="E100" s="56"/>
      <c r="F100" s="55"/>
      <c r="G100" s="56"/>
      <c r="H100" s="56"/>
      <c r="I100" s="56"/>
      <c r="J100" s="55"/>
      <c r="K100" s="55"/>
      <c r="L100" s="55"/>
      <c r="M100" s="57"/>
      <c r="R100" s="245"/>
      <c r="S100" s="55"/>
      <c r="T100" s="55"/>
      <c r="U100" s="55"/>
      <c r="V100" s="55"/>
    </row>
    <row r="101" spans="1:22" x14ac:dyDescent="0.3">
      <c r="A101" s="55"/>
      <c r="B101" s="55"/>
      <c r="C101" s="55"/>
      <c r="D101" s="55"/>
      <c r="E101" s="56"/>
      <c r="F101" s="55"/>
      <c r="G101" s="56"/>
      <c r="H101" s="56"/>
      <c r="I101" s="56"/>
      <c r="J101" s="55"/>
      <c r="K101" s="55"/>
      <c r="L101" s="55"/>
      <c r="M101" s="57"/>
      <c r="R101" s="245"/>
      <c r="S101" s="55"/>
      <c r="T101" s="55"/>
      <c r="U101" s="55"/>
      <c r="V101" s="55"/>
    </row>
    <row r="102" spans="1:22" x14ac:dyDescent="0.3">
      <c r="A102" s="55"/>
      <c r="B102" s="55"/>
      <c r="C102" s="55"/>
      <c r="D102" s="55"/>
      <c r="E102" s="56"/>
      <c r="F102" s="55"/>
      <c r="G102" s="56"/>
      <c r="H102" s="56"/>
      <c r="I102" s="56"/>
      <c r="J102" s="55"/>
      <c r="K102" s="55"/>
      <c r="L102" s="55"/>
      <c r="M102" s="57"/>
      <c r="R102" s="245"/>
      <c r="S102" s="55"/>
      <c r="T102" s="55"/>
      <c r="U102" s="55"/>
      <c r="V102" s="55"/>
    </row>
    <row r="103" spans="1:22" x14ac:dyDescent="0.3">
      <c r="A103" s="55"/>
      <c r="B103" s="55"/>
      <c r="C103" s="55"/>
      <c r="D103" s="55"/>
      <c r="E103" s="56"/>
      <c r="F103" s="55"/>
      <c r="G103" s="56"/>
      <c r="H103" s="56"/>
      <c r="I103" s="56"/>
      <c r="J103" s="55"/>
      <c r="K103" s="55"/>
      <c r="L103" s="55"/>
      <c r="M103" s="57"/>
      <c r="R103" s="245"/>
      <c r="S103" s="55"/>
      <c r="T103" s="55"/>
      <c r="U103" s="55"/>
      <c r="V103" s="55"/>
    </row>
    <row r="104" spans="1:22" x14ac:dyDescent="0.3">
      <c r="A104" s="55"/>
      <c r="B104" s="55"/>
      <c r="C104" s="55"/>
      <c r="D104" s="55"/>
      <c r="E104" s="56"/>
      <c r="F104" s="55"/>
      <c r="G104" s="56"/>
      <c r="H104" s="56"/>
      <c r="I104" s="56"/>
      <c r="J104" s="55"/>
      <c r="K104" s="55"/>
      <c r="L104" s="55"/>
      <c r="M104" s="57"/>
      <c r="R104" s="245"/>
      <c r="S104" s="55"/>
      <c r="T104" s="55"/>
      <c r="U104" s="55"/>
      <c r="V104" s="55"/>
    </row>
    <row r="105" spans="1:22" x14ac:dyDescent="0.3">
      <c r="A105" s="55"/>
      <c r="B105" s="55"/>
      <c r="C105" s="55"/>
      <c r="D105" s="55"/>
      <c r="E105" s="56"/>
      <c r="F105" s="55"/>
      <c r="G105" s="56"/>
      <c r="H105" s="56"/>
      <c r="I105" s="56"/>
      <c r="J105" s="55"/>
      <c r="K105" s="55"/>
      <c r="L105" s="55"/>
      <c r="M105" s="57"/>
      <c r="R105" s="245"/>
      <c r="S105" s="55"/>
      <c r="T105" s="55"/>
      <c r="U105" s="55"/>
      <c r="V105" s="55"/>
    </row>
    <row r="106" spans="1:22" x14ac:dyDescent="0.3">
      <c r="A106" s="55"/>
      <c r="B106" s="55"/>
      <c r="C106" s="55"/>
      <c r="D106" s="55"/>
      <c r="E106" s="56"/>
      <c r="F106" s="55"/>
      <c r="G106" s="56"/>
      <c r="H106" s="56"/>
      <c r="I106" s="56"/>
      <c r="J106" s="55"/>
      <c r="K106" s="55"/>
      <c r="L106" s="55"/>
      <c r="M106" s="57"/>
      <c r="R106" s="245"/>
      <c r="S106" s="55"/>
      <c r="T106" s="55"/>
      <c r="U106" s="55"/>
      <c r="V106" s="55"/>
    </row>
    <row r="107" spans="1:22" x14ac:dyDescent="0.3">
      <c r="A107" s="55"/>
      <c r="B107" s="55"/>
      <c r="C107" s="55"/>
      <c r="D107" s="55"/>
      <c r="E107" s="56"/>
      <c r="F107" s="55"/>
      <c r="G107" s="56"/>
      <c r="H107" s="56"/>
      <c r="I107" s="56"/>
      <c r="J107" s="55"/>
      <c r="K107" s="55"/>
      <c r="L107" s="55"/>
      <c r="M107" s="57"/>
      <c r="R107" s="245"/>
      <c r="S107" s="55"/>
      <c r="T107" s="55"/>
      <c r="U107" s="55"/>
      <c r="V107" s="55"/>
    </row>
    <row r="108" spans="1:22" x14ac:dyDescent="0.3">
      <c r="A108" s="55"/>
      <c r="B108" s="55"/>
      <c r="C108" s="55"/>
      <c r="D108" s="55"/>
      <c r="E108" s="56"/>
      <c r="F108" s="55"/>
      <c r="G108" s="56"/>
      <c r="H108" s="56"/>
      <c r="I108" s="56"/>
      <c r="J108" s="55"/>
      <c r="K108" s="55"/>
      <c r="L108" s="55"/>
      <c r="M108" s="57"/>
      <c r="R108" s="245"/>
      <c r="S108" s="55"/>
      <c r="T108" s="55"/>
      <c r="U108" s="55"/>
      <c r="V108" s="55"/>
    </row>
    <row r="109" spans="1:22" x14ac:dyDescent="0.3">
      <c r="A109" s="55"/>
      <c r="B109" s="55"/>
      <c r="C109" s="55"/>
      <c r="D109" s="55"/>
      <c r="E109" s="56"/>
      <c r="F109" s="55"/>
      <c r="G109" s="56"/>
      <c r="H109" s="56"/>
      <c r="I109" s="56"/>
      <c r="J109" s="55"/>
      <c r="K109" s="55"/>
      <c r="L109" s="55"/>
      <c r="M109" s="57"/>
      <c r="R109" s="245"/>
      <c r="S109" s="55"/>
      <c r="T109" s="55"/>
      <c r="U109" s="55"/>
      <c r="V109" s="55"/>
    </row>
    <row r="110" spans="1:22" x14ac:dyDescent="0.3">
      <c r="A110" s="55"/>
      <c r="B110" s="55"/>
      <c r="C110" s="55"/>
      <c r="D110" s="55"/>
      <c r="E110" s="56"/>
      <c r="F110" s="55"/>
      <c r="G110" s="56"/>
      <c r="H110" s="56"/>
      <c r="I110" s="56"/>
      <c r="J110" s="55"/>
      <c r="K110" s="55"/>
      <c r="L110" s="55"/>
      <c r="M110" s="57"/>
      <c r="R110" s="245"/>
      <c r="S110" s="55"/>
      <c r="T110" s="55"/>
      <c r="U110" s="55"/>
      <c r="V110" s="55"/>
    </row>
    <row r="111" spans="1:22" x14ac:dyDescent="0.3">
      <c r="A111" s="55"/>
      <c r="B111" s="55"/>
      <c r="C111" s="55"/>
      <c r="D111" s="55"/>
      <c r="E111" s="56"/>
      <c r="F111" s="55"/>
      <c r="G111" s="56"/>
      <c r="H111" s="56"/>
      <c r="I111" s="56"/>
      <c r="J111" s="55"/>
      <c r="K111" s="55"/>
      <c r="L111" s="55"/>
      <c r="M111" s="57"/>
      <c r="R111" s="245"/>
      <c r="S111" s="55"/>
      <c r="T111" s="55"/>
      <c r="U111" s="55"/>
      <c r="V111" s="55"/>
    </row>
    <row r="112" spans="1:22" x14ac:dyDescent="0.3">
      <c r="A112" s="55"/>
      <c r="B112" s="55"/>
      <c r="C112" s="55"/>
      <c r="D112" s="55"/>
      <c r="E112" s="56"/>
      <c r="F112" s="55"/>
      <c r="G112" s="56"/>
      <c r="H112" s="56"/>
      <c r="I112" s="56"/>
      <c r="J112" s="55"/>
      <c r="K112" s="55"/>
      <c r="L112" s="55"/>
      <c r="M112" s="57"/>
      <c r="R112" s="245"/>
      <c r="S112" s="55"/>
      <c r="T112" s="55"/>
      <c r="U112" s="55"/>
      <c r="V112" s="55"/>
    </row>
    <row r="113" spans="1:22" x14ac:dyDescent="0.3">
      <c r="A113" s="55"/>
      <c r="B113" s="55"/>
      <c r="C113" s="55"/>
      <c r="D113" s="55"/>
      <c r="E113" s="56"/>
      <c r="F113" s="55"/>
      <c r="G113" s="56"/>
      <c r="H113" s="56"/>
      <c r="I113" s="56"/>
      <c r="J113" s="55"/>
      <c r="K113" s="55"/>
      <c r="L113" s="55"/>
      <c r="M113" s="57"/>
      <c r="R113" s="245"/>
      <c r="S113" s="55"/>
      <c r="T113" s="55"/>
      <c r="U113" s="55"/>
      <c r="V113" s="55"/>
    </row>
    <row r="114" spans="1:22" x14ac:dyDescent="0.3">
      <c r="A114" s="55"/>
      <c r="B114" s="55"/>
      <c r="C114" s="55"/>
      <c r="D114" s="55"/>
      <c r="E114" s="56"/>
      <c r="F114" s="55"/>
      <c r="G114" s="56"/>
      <c r="H114" s="56"/>
      <c r="I114" s="56"/>
      <c r="J114" s="55"/>
      <c r="K114" s="55"/>
      <c r="L114" s="55"/>
      <c r="M114" s="57"/>
      <c r="R114" s="245"/>
      <c r="S114" s="55"/>
      <c r="T114" s="55"/>
      <c r="U114" s="55"/>
      <c r="V114" s="55"/>
    </row>
    <row r="115" spans="1:22" x14ac:dyDescent="0.3">
      <c r="A115" s="55"/>
      <c r="B115" s="55"/>
      <c r="C115" s="55"/>
      <c r="D115" s="55"/>
      <c r="E115" s="56"/>
      <c r="F115" s="55"/>
      <c r="G115" s="56"/>
      <c r="H115" s="56"/>
      <c r="I115" s="56"/>
      <c r="J115" s="55"/>
      <c r="K115" s="55"/>
      <c r="L115" s="55"/>
      <c r="M115" s="57"/>
      <c r="R115" s="245"/>
      <c r="S115" s="55"/>
      <c r="T115" s="55"/>
      <c r="U115" s="55"/>
      <c r="V115" s="55"/>
    </row>
    <row r="116" spans="1:22" x14ac:dyDescent="0.3">
      <c r="A116" s="55"/>
      <c r="B116" s="55"/>
      <c r="C116" s="55"/>
      <c r="D116" s="55"/>
      <c r="E116" s="56"/>
      <c r="F116" s="55"/>
      <c r="G116" s="56"/>
      <c r="H116" s="56"/>
      <c r="I116" s="56"/>
      <c r="J116" s="55"/>
      <c r="K116" s="55"/>
      <c r="L116" s="55"/>
      <c r="M116" s="57"/>
      <c r="R116" s="245"/>
      <c r="S116" s="55"/>
      <c r="T116" s="55"/>
      <c r="U116" s="55"/>
      <c r="V116" s="55"/>
    </row>
    <row r="117" spans="1:22" x14ac:dyDescent="0.3">
      <c r="A117" s="55"/>
      <c r="B117" s="55"/>
      <c r="C117" s="55"/>
      <c r="D117" s="55"/>
      <c r="E117" s="56"/>
      <c r="F117" s="55"/>
      <c r="G117" s="56"/>
      <c r="H117" s="56"/>
      <c r="I117" s="56"/>
      <c r="J117" s="55"/>
      <c r="K117" s="55"/>
      <c r="L117" s="55"/>
      <c r="M117" s="57"/>
      <c r="R117" s="245"/>
      <c r="S117" s="55"/>
      <c r="T117" s="55"/>
      <c r="U117" s="55"/>
      <c r="V117" s="55"/>
    </row>
    <row r="118" spans="1:22" x14ac:dyDescent="0.3">
      <c r="A118" s="55"/>
      <c r="B118" s="55"/>
      <c r="C118" s="55"/>
      <c r="D118" s="55"/>
      <c r="E118" s="56"/>
      <c r="F118" s="55"/>
      <c r="G118" s="56"/>
      <c r="H118" s="56"/>
      <c r="I118" s="56"/>
      <c r="J118" s="55"/>
      <c r="K118" s="55"/>
      <c r="L118" s="55"/>
      <c r="M118" s="57"/>
      <c r="R118" s="245"/>
      <c r="S118" s="55"/>
      <c r="T118" s="55"/>
      <c r="U118" s="55"/>
      <c r="V118" s="55"/>
    </row>
    <row r="119" spans="1:22" x14ac:dyDescent="0.3">
      <c r="A119" s="55"/>
      <c r="B119" s="55"/>
      <c r="C119" s="55"/>
      <c r="D119" s="55"/>
      <c r="E119" s="56"/>
      <c r="F119" s="55"/>
      <c r="G119" s="56"/>
      <c r="H119" s="56"/>
      <c r="I119" s="56"/>
      <c r="J119" s="55"/>
      <c r="K119" s="55"/>
      <c r="L119" s="55"/>
      <c r="M119" s="57"/>
      <c r="R119" s="245"/>
      <c r="S119" s="55"/>
      <c r="T119" s="55"/>
      <c r="U119" s="55"/>
      <c r="V119" s="55"/>
    </row>
    <row r="120" spans="1:22" x14ac:dyDescent="0.3">
      <c r="A120" s="55"/>
      <c r="B120" s="55"/>
      <c r="C120" s="55"/>
      <c r="D120" s="55"/>
      <c r="E120" s="56"/>
      <c r="F120" s="55"/>
      <c r="G120" s="56"/>
      <c r="H120" s="56"/>
      <c r="I120" s="56"/>
      <c r="J120" s="55"/>
      <c r="K120" s="55"/>
      <c r="L120" s="55"/>
      <c r="M120" s="57"/>
      <c r="R120" s="245"/>
      <c r="S120" s="55"/>
      <c r="T120" s="55"/>
      <c r="U120" s="55"/>
      <c r="V120" s="55"/>
    </row>
    <row r="121" spans="1:22" x14ac:dyDescent="0.3">
      <c r="A121" s="55"/>
      <c r="B121" s="55"/>
      <c r="C121" s="55"/>
      <c r="D121" s="55"/>
      <c r="E121" s="56"/>
      <c r="F121" s="55"/>
      <c r="G121" s="56"/>
      <c r="H121" s="56"/>
      <c r="I121" s="56"/>
      <c r="J121" s="55"/>
      <c r="K121" s="55"/>
      <c r="L121" s="55"/>
      <c r="M121" s="57"/>
      <c r="R121" s="245"/>
      <c r="S121" s="55"/>
      <c r="T121" s="55"/>
      <c r="U121" s="55"/>
      <c r="V121" s="55"/>
    </row>
    <row r="122" spans="1:22" x14ac:dyDescent="0.3">
      <c r="A122" s="55"/>
      <c r="B122" s="55"/>
      <c r="C122" s="55"/>
      <c r="D122" s="55"/>
      <c r="E122" s="56"/>
      <c r="F122" s="55"/>
      <c r="G122" s="56"/>
      <c r="H122" s="56"/>
      <c r="I122" s="56"/>
      <c r="J122" s="55"/>
      <c r="K122" s="55"/>
      <c r="L122" s="55"/>
      <c r="M122" s="57"/>
      <c r="R122" s="245"/>
      <c r="S122" s="55"/>
      <c r="T122" s="55"/>
      <c r="U122" s="55"/>
      <c r="V122" s="55"/>
    </row>
    <row r="123" spans="1:22" x14ac:dyDescent="0.3">
      <c r="A123" s="55"/>
      <c r="B123" s="55"/>
      <c r="C123" s="55"/>
      <c r="D123" s="55"/>
      <c r="E123" s="56"/>
      <c r="F123" s="55"/>
      <c r="G123" s="56"/>
      <c r="H123" s="56"/>
      <c r="I123" s="56"/>
      <c r="J123" s="55"/>
      <c r="K123" s="55"/>
      <c r="L123" s="55"/>
      <c r="M123" s="57"/>
      <c r="R123" s="245"/>
      <c r="S123" s="55"/>
      <c r="T123" s="55"/>
      <c r="U123" s="55"/>
      <c r="V123" s="55"/>
    </row>
    <row r="124" spans="1:22" x14ac:dyDescent="0.3">
      <c r="A124" s="55"/>
      <c r="B124" s="55"/>
      <c r="C124" s="55"/>
      <c r="D124" s="55"/>
      <c r="E124" s="56"/>
      <c r="F124" s="55"/>
      <c r="G124" s="56"/>
      <c r="H124" s="56"/>
      <c r="I124" s="56"/>
      <c r="J124" s="55"/>
      <c r="K124" s="55"/>
      <c r="L124" s="55"/>
      <c r="M124" s="57"/>
      <c r="R124" s="245"/>
      <c r="S124" s="55"/>
      <c r="T124" s="55"/>
      <c r="U124" s="55"/>
      <c r="V124" s="55"/>
    </row>
    <row r="125" spans="1:22" x14ac:dyDescent="0.3">
      <c r="A125" s="55"/>
      <c r="B125" s="55"/>
      <c r="C125" s="55"/>
      <c r="D125" s="55"/>
      <c r="E125" s="56"/>
      <c r="F125" s="55"/>
      <c r="G125" s="56"/>
      <c r="H125" s="56"/>
      <c r="I125" s="56"/>
      <c r="J125" s="55"/>
      <c r="K125" s="55"/>
      <c r="L125" s="55"/>
      <c r="M125" s="57"/>
      <c r="R125" s="245"/>
      <c r="S125" s="55"/>
      <c r="T125" s="55"/>
      <c r="U125" s="55"/>
      <c r="V125" s="55"/>
    </row>
    <row r="126" spans="1:22" x14ac:dyDescent="0.3">
      <c r="A126" s="55"/>
      <c r="B126" s="55"/>
      <c r="C126" s="55"/>
      <c r="D126" s="55"/>
      <c r="E126" s="56"/>
      <c r="F126" s="55"/>
      <c r="G126" s="56"/>
      <c r="H126" s="56"/>
      <c r="I126" s="56"/>
      <c r="J126" s="55"/>
      <c r="K126" s="55"/>
      <c r="L126" s="55"/>
      <c r="M126" s="57"/>
      <c r="R126" s="245"/>
      <c r="S126" s="55"/>
      <c r="T126" s="55"/>
      <c r="U126" s="55"/>
      <c r="V126" s="55"/>
    </row>
    <row r="127" spans="1:22" x14ac:dyDescent="0.3">
      <c r="A127" s="55"/>
      <c r="B127" s="55"/>
      <c r="C127" s="55"/>
      <c r="D127" s="55"/>
      <c r="E127" s="56"/>
      <c r="F127" s="55"/>
      <c r="G127" s="56"/>
      <c r="H127" s="56"/>
      <c r="I127" s="56"/>
      <c r="J127" s="55"/>
      <c r="K127" s="55"/>
      <c r="L127" s="55"/>
      <c r="M127" s="57"/>
      <c r="R127" s="245"/>
      <c r="S127" s="55"/>
      <c r="T127" s="55"/>
      <c r="U127" s="55"/>
      <c r="V127" s="55"/>
    </row>
    <row r="128" spans="1:22" x14ac:dyDescent="0.3">
      <c r="A128" s="55"/>
      <c r="B128" s="55"/>
      <c r="C128" s="55"/>
      <c r="D128" s="55"/>
      <c r="E128" s="56"/>
      <c r="F128" s="55"/>
      <c r="G128" s="56"/>
      <c r="H128" s="56"/>
      <c r="I128" s="56"/>
      <c r="J128" s="55"/>
      <c r="K128" s="55"/>
      <c r="L128" s="55"/>
      <c r="M128" s="57"/>
      <c r="R128" s="245"/>
      <c r="S128" s="55"/>
      <c r="T128" s="55"/>
      <c r="U128" s="55"/>
      <c r="V128" s="55"/>
    </row>
    <row r="129" spans="1:22" x14ac:dyDescent="0.3">
      <c r="A129" s="55"/>
      <c r="B129" s="55"/>
      <c r="C129" s="55"/>
      <c r="D129" s="55"/>
      <c r="E129" s="56"/>
      <c r="F129" s="55"/>
      <c r="G129" s="56"/>
      <c r="H129" s="56"/>
      <c r="I129" s="56"/>
      <c r="J129" s="55"/>
      <c r="K129" s="55"/>
      <c r="L129" s="55"/>
      <c r="M129" s="57"/>
      <c r="R129" s="245"/>
      <c r="S129" s="55"/>
      <c r="T129" s="55"/>
      <c r="U129" s="55"/>
      <c r="V129" s="55"/>
    </row>
    <row r="130" spans="1:22" x14ac:dyDescent="0.3">
      <c r="A130" s="55"/>
      <c r="B130" s="55"/>
      <c r="C130" s="55"/>
      <c r="D130" s="55"/>
      <c r="E130" s="56"/>
      <c r="F130" s="55"/>
      <c r="G130" s="56"/>
      <c r="H130" s="56"/>
      <c r="I130" s="56"/>
      <c r="J130" s="55"/>
      <c r="K130" s="55"/>
      <c r="L130" s="55"/>
      <c r="M130" s="57"/>
      <c r="R130" s="245"/>
      <c r="S130" s="55"/>
      <c r="T130" s="55"/>
      <c r="U130" s="55"/>
      <c r="V130" s="55"/>
    </row>
    <row r="131" spans="1:22" x14ac:dyDescent="0.3">
      <c r="A131" s="55"/>
      <c r="B131" s="55"/>
      <c r="C131" s="55"/>
      <c r="D131" s="55"/>
      <c r="E131" s="56"/>
      <c r="F131" s="55"/>
      <c r="G131" s="56"/>
      <c r="H131" s="56"/>
      <c r="I131" s="56"/>
      <c r="J131" s="55"/>
      <c r="K131" s="55"/>
      <c r="L131" s="55"/>
      <c r="M131" s="57"/>
      <c r="R131" s="245"/>
      <c r="S131" s="55"/>
      <c r="T131" s="55"/>
      <c r="U131" s="55"/>
      <c r="V131" s="55"/>
    </row>
    <row r="132" spans="1:22" x14ac:dyDescent="0.3">
      <c r="A132" s="55"/>
      <c r="B132" s="55"/>
      <c r="C132" s="55"/>
      <c r="D132" s="55"/>
      <c r="E132" s="56"/>
      <c r="F132" s="55"/>
      <c r="G132" s="56"/>
      <c r="H132" s="56"/>
      <c r="I132" s="56"/>
      <c r="J132" s="55"/>
      <c r="K132" s="55"/>
      <c r="L132" s="55"/>
      <c r="M132" s="57"/>
      <c r="R132" s="245"/>
      <c r="S132" s="55"/>
      <c r="T132" s="55"/>
      <c r="U132" s="55"/>
      <c r="V132" s="55"/>
    </row>
    <row r="133" spans="1:22" x14ac:dyDescent="0.3">
      <c r="A133" s="55"/>
      <c r="B133" s="55"/>
      <c r="C133" s="55"/>
      <c r="D133" s="55"/>
      <c r="E133" s="56"/>
      <c r="F133" s="55"/>
      <c r="G133" s="56"/>
      <c r="H133" s="56"/>
      <c r="I133" s="56"/>
      <c r="J133" s="55"/>
      <c r="K133" s="55"/>
      <c r="L133" s="55"/>
      <c r="M133" s="57"/>
      <c r="R133" s="245"/>
      <c r="S133" s="55"/>
      <c r="T133" s="55"/>
      <c r="U133" s="55"/>
      <c r="V133" s="55"/>
    </row>
    <row r="134" spans="1:22" x14ac:dyDescent="0.3">
      <c r="A134" s="55"/>
      <c r="B134" s="55"/>
      <c r="C134" s="55"/>
      <c r="D134" s="55"/>
      <c r="E134" s="56"/>
      <c r="F134" s="55"/>
      <c r="G134" s="56"/>
      <c r="H134" s="56"/>
      <c r="I134" s="56"/>
      <c r="J134" s="55"/>
      <c r="K134" s="55"/>
      <c r="L134" s="55"/>
      <c r="M134" s="57"/>
      <c r="R134" s="245"/>
      <c r="S134" s="55"/>
      <c r="T134" s="55"/>
      <c r="U134" s="55"/>
      <c r="V134" s="55"/>
    </row>
    <row r="135" spans="1:22" x14ac:dyDescent="0.3">
      <c r="A135" s="55"/>
      <c r="B135" s="55"/>
      <c r="C135" s="55"/>
      <c r="D135" s="55"/>
      <c r="E135" s="56"/>
      <c r="F135" s="55"/>
      <c r="G135" s="56"/>
      <c r="H135" s="56"/>
      <c r="I135" s="56"/>
      <c r="J135" s="55"/>
      <c r="K135" s="55"/>
      <c r="L135" s="55"/>
      <c r="M135" s="57"/>
      <c r="R135" s="245"/>
      <c r="S135" s="55"/>
      <c r="T135" s="55"/>
      <c r="U135" s="55"/>
      <c r="V135" s="55"/>
    </row>
    <row r="136" spans="1:22" x14ac:dyDescent="0.3">
      <c r="A136" s="55"/>
      <c r="B136" s="55"/>
      <c r="C136" s="55"/>
      <c r="D136" s="55"/>
      <c r="E136" s="56"/>
      <c r="F136" s="55"/>
      <c r="G136" s="56"/>
      <c r="H136" s="56"/>
      <c r="I136" s="56"/>
      <c r="J136" s="55"/>
      <c r="K136" s="55"/>
      <c r="L136" s="55"/>
      <c r="M136" s="57"/>
      <c r="R136" s="245"/>
      <c r="S136" s="55"/>
      <c r="T136" s="55"/>
      <c r="U136" s="55"/>
      <c r="V136" s="55"/>
    </row>
    <row r="137" spans="1:22" x14ac:dyDescent="0.3">
      <c r="A137" s="55"/>
      <c r="B137" s="55"/>
      <c r="C137" s="55"/>
      <c r="D137" s="55"/>
      <c r="E137" s="56"/>
      <c r="F137" s="55"/>
      <c r="G137" s="56"/>
      <c r="H137" s="56"/>
      <c r="I137" s="56"/>
      <c r="J137" s="55"/>
      <c r="K137" s="55"/>
      <c r="L137" s="55"/>
      <c r="M137" s="57"/>
      <c r="R137" s="245"/>
      <c r="S137" s="55"/>
      <c r="T137" s="55"/>
      <c r="U137" s="55"/>
      <c r="V137" s="55"/>
    </row>
    <row r="138" spans="1:22" x14ac:dyDescent="0.3">
      <c r="A138" s="55"/>
      <c r="B138" s="55"/>
      <c r="C138" s="55"/>
      <c r="D138" s="55"/>
      <c r="E138" s="56"/>
      <c r="F138" s="55"/>
      <c r="G138" s="56"/>
      <c r="H138" s="56"/>
      <c r="I138" s="56"/>
      <c r="J138" s="55"/>
      <c r="K138" s="55"/>
      <c r="L138" s="55"/>
      <c r="M138" s="57"/>
      <c r="R138" s="245"/>
      <c r="S138" s="55"/>
      <c r="T138" s="55"/>
      <c r="U138" s="55"/>
      <c r="V138" s="55"/>
    </row>
    <row r="139" spans="1:22" x14ac:dyDescent="0.3">
      <c r="A139" s="55"/>
      <c r="B139" s="55"/>
      <c r="C139" s="55"/>
      <c r="D139" s="55"/>
      <c r="E139" s="56"/>
      <c r="F139" s="55"/>
      <c r="G139" s="56"/>
      <c r="H139" s="56"/>
      <c r="I139" s="56"/>
      <c r="J139" s="55"/>
      <c r="K139" s="55"/>
      <c r="L139" s="55"/>
      <c r="M139" s="57"/>
      <c r="R139" s="245"/>
      <c r="S139" s="55"/>
      <c r="T139" s="55"/>
      <c r="U139" s="55"/>
      <c r="V139" s="55"/>
    </row>
    <row r="140" spans="1:22" x14ac:dyDescent="0.3">
      <c r="A140" s="55"/>
      <c r="B140" s="55"/>
      <c r="C140" s="55"/>
      <c r="D140" s="55"/>
      <c r="E140" s="56"/>
      <c r="F140" s="55"/>
      <c r="G140" s="56"/>
      <c r="H140" s="56"/>
      <c r="I140" s="56"/>
      <c r="J140" s="55"/>
      <c r="K140" s="55"/>
      <c r="L140" s="55"/>
      <c r="M140" s="57"/>
      <c r="R140" s="245"/>
      <c r="S140" s="55"/>
      <c r="T140" s="55"/>
      <c r="U140" s="55"/>
      <c r="V140" s="55"/>
    </row>
    <row r="141" spans="1:22" x14ac:dyDescent="0.3">
      <c r="A141" s="55"/>
      <c r="B141" s="55"/>
      <c r="C141" s="55"/>
      <c r="D141" s="55"/>
      <c r="E141" s="56"/>
      <c r="F141" s="55"/>
      <c r="G141" s="56"/>
      <c r="H141" s="56"/>
      <c r="I141" s="56"/>
      <c r="J141" s="55"/>
      <c r="K141" s="55"/>
      <c r="L141" s="55"/>
      <c r="M141" s="57"/>
      <c r="R141" s="245"/>
      <c r="S141" s="55"/>
      <c r="T141" s="55"/>
      <c r="U141" s="55"/>
      <c r="V141" s="55"/>
    </row>
    <row r="142" spans="1:22" x14ac:dyDescent="0.3">
      <c r="A142" s="55"/>
      <c r="B142" s="55"/>
      <c r="C142" s="55"/>
      <c r="D142" s="55"/>
      <c r="E142" s="56"/>
      <c r="F142" s="55"/>
      <c r="G142" s="56"/>
      <c r="H142" s="56"/>
      <c r="I142" s="56"/>
      <c r="J142" s="55"/>
      <c r="K142" s="55"/>
      <c r="L142" s="55"/>
      <c r="M142" s="57"/>
      <c r="R142" s="245"/>
      <c r="S142" s="55"/>
      <c r="T142" s="55"/>
      <c r="U142" s="55"/>
      <c r="V142" s="55"/>
    </row>
    <row r="143" spans="1:22" x14ac:dyDescent="0.3">
      <c r="A143" s="55"/>
      <c r="B143" s="55"/>
      <c r="C143" s="55"/>
      <c r="D143" s="55"/>
      <c r="E143" s="56"/>
      <c r="F143" s="55"/>
      <c r="G143" s="56"/>
      <c r="H143" s="56"/>
      <c r="I143" s="56"/>
      <c r="J143" s="55"/>
      <c r="K143" s="55"/>
      <c r="L143" s="55"/>
      <c r="M143" s="57"/>
      <c r="R143" s="245"/>
      <c r="S143" s="55"/>
      <c r="T143" s="55"/>
      <c r="U143" s="55"/>
      <c r="V143" s="55"/>
    </row>
    <row r="144" spans="1:22" x14ac:dyDescent="0.3">
      <c r="A144" s="55"/>
      <c r="B144" s="55"/>
      <c r="C144" s="55"/>
      <c r="D144" s="55"/>
      <c r="E144" s="56"/>
      <c r="F144" s="55"/>
      <c r="G144" s="56"/>
      <c r="H144" s="56"/>
      <c r="I144" s="56"/>
      <c r="J144" s="55"/>
      <c r="K144" s="55"/>
      <c r="L144" s="55"/>
      <c r="M144" s="57"/>
      <c r="R144" s="245"/>
      <c r="S144" s="55"/>
      <c r="T144" s="55"/>
      <c r="U144" s="55"/>
      <c r="V144" s="55"/>
    </row>
    <row r="145" spans="1:22" x14ac:dyDescent="0.3">
      <c r="A145" s="55"/>
      <c r="B145" s="55"/>
      <c r="C145" s="55"/>
      <c r="D145" s="55"/>
      <c r="E145" s="56"/>
      <c r="F145" s="55"/>
      <c r="G145" s="56"/>
      <c r="H145" s="56"/>
      <c r="I145" s="56"/>
      <c r="J145" s="55"/>
      <c r="K145" s="55"/>
      <c r="L145" s="55"/>
      <c r="M145" s="57"/>
      <c r="R145" s="245"/>
      <c r="S145" s="55"/>
      <c r="T145" s="55"/>
      <c r="U145" s="55"/>
      <c r="V145" s="55"/>
    </row>
    <row r="146" spans="1:22" x14ac:dyDescent="0.3">
      <c r="A146" s="55"/>
      <c r="B146" s="55"/>
      <c r="C146" s="55"/>
      <c r="D146" s="55"/>
      <c r="E146" s="56"/>
      <c r="F146" s="55"/>
      <c r="G146" s="56"/>
      <c r="H146" s="56"/>
      <c r="I146" s="56"/>
      <c r="J146" s="55"/>
      <c r="K146" s="55"/>
      <c r="L146" s="55"/>
      <c r="M146" s="57"/>
      <c r="R146" s="245"/>
      <c r="S146" s="55"/>
      <c r="T146" s="55"/>
      <c r="U146" s="55"/>
      <c r="V146" s="55"/>
    </row>
    <row r="147" spans="1:22" x14ac:dyDescent="0.3">
      <c r="A147" s="55"/>
      <c r="B147" s="55"/>
      <c r="C147" s="55"/>
      <c r="D147" s="55"/>
      <c r="E147" s="56"/>
      <c r="F147" s="55"/>
      <c r="G147" s="56"/>
      <c r="H147" s="56"/>
      <c r="I147" s="56"/>
      <c r="J147" s="55"/>
      <c r="K147" s="55"/>
      <c r="L147" s="55"/>
      <c r="M147" s="57"/>
      <c r="R147" s="245"/>
      <c r="S147" s="55"/>
      <c r="T147" s="55"/>
      <c r="U147" s="55"/>
      <c r="V147" s="55"/>
    </row>
    <row r="148" spans="1:22" x14ac:dyDescent="0.3">
      <c r="A148" s="55"/>
      <c r="B148" s="55"/>
      <c r="C148" s="55"/>
      <c r="D148" s="55"/>
      <c r="E148" s="56"/>
      <c r="F148" s="55"/>
      <c r="G148" s="56"/>
      <c r="H148" s="56"/>
      <c r="I148" s="56"/>
      <c r="J148" s="55"/>
      <c r="K148" s="55"/>
      <c r="L148" s="55"/>
      <c r="M148" s="57"/>
      <c r="R148" s="245"/>
      <c r="S148" s="55"/>
      <c r="T148" s="55"/>
      <c r="U148" s="55"/>
      <c r="V148" s="55"/>
    </row>
    <row r="149" spans="1:22" x14ac:dyDescent="0.3">
      <c r="A149" s="55"/>
      <c r="B149" s="55"/>
      <c r="C149" s="55"/>
      <c r="D149" s="55"/>
      <c r="E149" s="56"/>
      <c r="F149" s="55"/>
      <c r="G149" s="56"/>
      <c r="H149" s="56"/>
      <c r="I149" s="56"/>
      <c r="J149" s="55"/>
      <c r="K149" s="55"/>
      <c r="L149" s="55"/>
      <c r="M149" s="57"/>
      <c r="R149" s="245"/>
      <c r="S149" s="55"/>
      <c r="T149" s="55"/>
      <c r="U149" s="55"/>
      <c r="V149" s="55"/>
    </row>
    <row r="150" spans="1:22" x14ac:dyDescent="0.3">
      <c r="A150" s="55"/>
      <c r="B150" s="55"/>
      <c r="C150" s="55"/>
      <c r="D150" s="55"/>
      <c r="E150" s="56"/>
      <c r="F150" s="55"/>
      <c r="G150" s="56"/>
      <c r="H150" s="56"/>
      <c r="I150" s="56"/>
      <c r="J150" s="55"/>
      <c r="K150" s="55"/>
      <c r="L150" s="55"/>
      <c r="M150" s="57"/>
      <c r="R150" s="245"/>
      <c r="S150" s="55"/>
      <c r="T150" s="55"/>
      <c r="U150" s="55"/>
      <c r="V150" s="55"/>
    </row>
    <row r="151" spans="1:22" x14ac:dyDescent="0.3">
      <c r="A151" s="55"/>
      <c r="B151" s="55"/>
      <c r="C151" s="55"/>
      <c r="D151" s="55"/>
      <c r="E151" s="56"/>
      <c r="F151" s="55"/>
      <c r="G151" s="56"/>
      <c r="H151" s="56"/>
      <c r="I151" s="56"/>
      <c r="J151" s="55"/>
      <c r="K151" s="55"/>
      <c r="L151" s="55"/>
      <c r="M151" s="57"/>
      <c r="R151" s="245"/>
      <c r="S151" s="55"/>
      <c r="T151" s="55"/>
      <c r="U151" s="55"/>
      <c r="V151" s="55"/>
    </row>
    <row r="152" spans="1:22" x14ac:dyDescent="0.3">
      <c r="A152" s="55"/>
      <c r="B152" s="55"/>
      <c r="C152" s="55"/>
      <c r="D152" s="55"/>
      <c r="E152" s="56"/>
      <c r="F152" s="55"/>
      <c r="G152" s="56"/>
      <c r="H152" s="56"/>
      <c r="I152" s="56"/>
      <c r="J152" s="55"/>
      <c r="K152" s="55"/>
      <c r="L152" s="55"/>
      <c r="M152" s="57"/>
      <c r="R152" s="245"/>
      <c r="S152" s="55"/>
      <c r="T152" s="55"/>
      <c r="U152" s="55"/>
      <c r="V152" s="55"/>
    </row>
    <row r="153" spans="1:22" x14ac:dyDescent="0.3">
      <c r="A153" s="55"/>
      <c r="B153" s="55"/>
      <c r="C153" s="55"/>
      <c r="D153" s="55"/>
      <c r="E153" s="56"/>
      <c r="F153" s="55"/>
      <c r="G153" s="56"/>
      <c r="H153" s="56"/>
      <c r="I153" s="56"/>
      <c r="J153" s="55"/>
      <c r="K153" s="55"/>
      <c r="L153" s="55"/>
      <c r="M153" s="57"/>
      <c r="R153" s="245"/>
      <c r="S153" s="55"/>
      <c r="T153" s="55"/>
      <c r="U153" s="55"/>
      <c r="V153" s="55"/>
    </row>
    <row r="154" spans="1:22" x14ac:dyDescent="0.3">
      <c r="A154" s="55"/>
      <c r="B154" s="55"/>
      <c r="C154" s="55"/>
      <c r="D154" s="55"/>
      <c r="E154" s="56"/>
      <c r="F154" s="55"/>
      <c r="G154" s="56"/>
      <c r="H154" s="56"/>
      <c r="I154" s="56"/>
      <c r="J154" s="55"/>
      <c r="K154" s="55"/>
      <c r="L154" s="55"/>
      <c r="M154" s="57"/>
      <c r="R154" s="245"/>
      <c r="S154" s="55"/>
      <c r="T154" s="55"/>
      <c r="U154" s="55"/>
      <c r="V154" s="55"/>
    </row>
    <row r="155" spans="1:22" x14ac:dyDescent="0.3">
      <c r="A155" s="55"/>
      <c r="B155" s="55"/>
      <c r="C155" s="55"/>
      <c r="D155" s="55"/>
      <c r="E155" s="56"/>
      <c r="F155" s="55"/>
      <c r="G155" s="56"/>
      <c r="H155" s="56"/>
      <c r="I155" s="56"/>
      <c r="J155" s="55"/>
      <c r="K155" s="55"/>
      <c r="L155" s="55"/>
      <c r="M155" s="57"/>
      <c r="R155" s="245"/>
      <c r="S155" s="55"/>
      <c r="T155" s="55"/>
      <c r="U155" s="55"/>
      <c r="V155" s="55"/>
    </row>
    <row r="156" spans="1:22" x14ac:dyDescent="0.3">
      <c r="A156" s="55"/>
      <c r="B156" s="55"/>
      <c r="C156" s="55"/>
      <c r="D156" s="55"/>
      <c r="E156" s="56"/>
      <c r="F156" s="55"/>
      <c r="G156" s="56"/>
      <c r="H156" s="56"/>
      <c r="I156" s="56"/>
      <c r="J156" s="55"/>
      <c r="K156" s="55"/>
      <c r="L156" s="55"/>
      <c r="M156" s="57"/>
      <c r="R156" s="245"/>
      <c r="S156" s="55"/>
      <c r="T156" s="55"/>
      <c r="U156" s="55"/>
      <c r="V156" s="55"/>
    </row>
    <row r="157" spans="1:22" x14ac:dyDescent="0.3">
      <c r="A157" s="55"/>
      <c r="B157" s="55"/>
      <c r="C157" s="55"/>
      <c r="D157" s="55"/>
      <c r="E157" s="56"/>
      <c r="F157" s="55"/>
      <c r="G157" s="56"/>
      <c r="H157" s="56"/>
      <c r="I157" s="56"/>
      <c r="J157" s="55"/>
      <c r="K157" s="55"/>
      <c r="L157" s="55"/>
      <c r="M157" s="57"/>
      <c r="R157" s="245"/>
      <c r="S157" s="55"/>
      <c r="T157" s="55"/>
      <c r="U157" s="55"/>
      <c r="V157" s="55"/>
    </row>
    <row r="158" spans="1:22" x14ac:dyDescent="0.3">
      <c r="A158" s="55"/>
      <c r="B158" s="55"/>
      <c r="C158" s="55"/>
      <c r="D158" s="55"/>
      <c r="E158" s="56"/>
      <c r="F158" s="55"/>
      <c r="G158" s="56"/>
      <c r="H158" s="56"/>
      <c r="I158" s="56"/>
      <c r="J158" s="55"/>
      <c r="K158" s="55"/>
      <c r="L158" s="55"/>
      <c r="M158" s="57"/>
      <c r="R158" s="245"/>
      <c r="S158" s="55"/>
      <c r="T158" s="55"/>
      <c r="U158" s="55"/>
      <c r="V158" s="55"/>
    </row>
    <row r="159" spans="1:22" x14ac:dyDescent="0.3">
      <c r="A159" s="55"/>
      <c r="B159" s="55"/>
      <c r="C159" s="55"/>
      <c r="D159" s="55"/>
      <c r="E159" s="56"/>
      <c r="F159" s="55"/>
      <c r="G159" s="56"/>
      <c r="H159" s="56"/>
      <c r="I159" s="56"/>
      <c r="J159" s="55"/>
      <c r="K159" s="55"/>
      <c r="L159" s="55"/>
      <c r="M159" s="57"/>
      <c r="R159" s="245"/>
      <c r="S159" s="55"/>
      <c r="T159" s="55"/>
      <c r="U159" s="55"/>
      <c r="V159" s="55"/>
    </row>
    <row r="160" spans="1:22" x14ac:dyDescent="0.3">
      <c r="A160" s="55"/>
      <c r="B160" s="55"/>
      <c r="C160" s="55"/>
      <c r="D160" s="55"/>
      <c r="E160" s="56"/>
      <c r="F160" s="55"/>
      <c r="G160" s="56"/>
      <c r="H160" s="56"/>
      <c r="I160" s="56"/>
      <c r="J160" s="55"/>
      <c r="K160" s="55"/>
      <c r="L160" s="55"/>
      <c r="M160" s="57"/>
      <c r="R160" s="245"/>
      <c r="S160" s="55"/>
      <c r="T160" s="55"/>
      <c r="U160" s="55"/>
      <c r="V160" s="55"/>
    </row>
    <row r="161" spans="1:22" x14ac:dyDescent="0.3">
      <c r="A161" s="55"/>
      <c r="B161" s="55"/>
      <c r="C161" s="55"/>
      <c r="D161" s="55"/>
      <c r="E161" s="56"/>
      <c r="F161" s="55"/>
      <c r="G161" s="56"/>
      <c r="H161" s="56"/>
      <c r="I161" s="56"/>
      <c r="J161" s="55"/>
      <c r="K161" s="55"/>
      <c r="L161" s="55"/>
      <c r="M161" s="57"/>
      <c r="R161" s="245"/>
      <c r="S161" s="55"/>
      <c r="T161" s="55"/>
      <c r="U161" s="55"/>
      <c r="V161" s="55"/>
    </row>
    <row r="162" spans="1:22" x14ac:dyDescent="0.3">
      <c r="A162" s="55"/>
      <c r="B162" s="55"/>
      <c r="C162" s="55"/>
      <c r="D162" s="55"/>
      <c r="E162" s="56"/>
      <c r="F162" s="55"/>
      <c r="G162" s="56"/>
      <c r="R162" s="245"/>
      <c r="S162" s="55"/>
      <c r="T162" s="55"/>
      <c r="U162" s="55"/>
      <c r="V162" s="55"/>
    </row>
    <row r="163" spans="1:22" x14ac:dyDescent="0.3">
      <c r="A163" s="55"/>
      <c r="B163" s="55"/>
      <c r="C163" s="55"/>
      <c r="D163" s="55"/>
      <c r="E163" s="56"/>
      <c r="F163" s="55"/>
      <c r="G163" s="56"/>
      <c r="R163" s="245"/>
      <c r="S163" s="55"/>
      <c r="T163" s="55"/>
      <c r="U163" s="55"/>
      <c r="V163" s="55"/>
    </row>
    <row r="164" spans="1:22" x14ac:dyDescent="0.3">
      <c r="R164" s="245"/>
      <c r="S164" s="55"/>
      <c r="T164" s="55"/>
      <c r="U164" s="55"/>
      <c r="V164" s="55"/>
    </row>
  </sheetData>
  <sheetProtection algorithmName="SHA-512" hashValue="OFdq34RnNJOMuTyWKTRQBu6V7EQSFKkb8NnirnMMzTXen2gJSx+HqdFDmOhokNbnHTEN22hGMNJsz7uwOb8jSQ==" saltValue="8aL5xmYfDr8L4tC5230LJw==" spinCount="100000" sheet="1" selectLockedCells="1" selectUnlockedCells="1"/>
  <mergeCells count="6">
    <mergeCell ref="C9:E9"/>
    <mergeCell ref="C10:E10"/>
    <mergeCell ref="C5:E5"/>
    <mergeCell ref="C6:E6"/>
    <mergeCell ref="C7:E7"/>
    <mergeCell ref="C8:E8"/>
  </mergeCells>
  <conditionalFormatting sqref="F13:F23 H14:M21">
    <cfRule type="cellIs" dxfId="7" priority="5" operator="equal">
      <formula>0</formula>
    </cfRule>
  </conditionalFormatting>
  <conditionalFormatting sqref="G14:G23">
    <cfRule type="cellIs" dxfId="6" priority="4" operator="equal">
      <formula>0</formula>
    </cfRule>
  </conditionalFormatting>
  <conditionalFormatting sqref="B14:E23">
    <cfRule type="cellIs" dxfId="5" priority="3" operator="equal">
      <formula>0</formula>
    </cfRule>
  </conditionalFormatting>
  <conditionalFormatting sqref="C5:E8">
    <cfRule type="cellIs" dxfId="4" priority="2" operator="equal">
      <formula>0</formula>
    </cfRule>
  </conditionalFormatting>
  <pageMargins left="0.7" right="0.7" top="0.75" bottom="0.75" header="0.3" footer="0.3"/>
  <pageSetup scale="69" orientation="landscape" r:id="rId1"/>
  <ignoredErrors>
    <ignoredError sqref="B14 B15:B23 C15:C23 D14:D23 E14:E15 E20:E23 E16:E19 D7:E7 D6:E6 D8:E8 C5:E5 C8 C7 C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68"/>
  <sheetViews>
    <sheetView topLeftCell="A7" workbookViewId="0">
      <selection activeCell="B24" sqref="B24"/>
    </sheetView>
  </sheetViews>
  <sheetFormatPr defaultColWidth="8.77734375" defaultRowHeight="14.4" x14ac:dyDescent="0.3"/>
  <cols>
    <col min="1" max="1" width="1.6640625" customWidth="1"/>
    <col min="2" max="2" width="14.21875" customWidth="1"/>
    <col min="3" max="3" width="13.21875" customWidth="1"/>
    <col min="4" max="4" width="17.21875" customWidth="1"/>
    <col min="5" max="5" width="9.6640625" style="24" customWidth="1"/>
    <col min="6" max="6" width="11.6640625" customWidth="1"/>
    <col min="7" max="7" width="6.6640625" style="24" customWidth="1"/>
    <col min="8" max="8" width="15.6640625" style="24" customWidth="1"/>
    <col min="9" max="9" width="44.6640625" style="24" customWidth="1"/>
    <col min="10" max="10" width="10.33203125" customWidth="1"/>
    <col min="13" max="13" width="10.77734375" style="2" customWidth="1"/>
    <col min="14" max="14" width="10.77734375" style="68" customWidth="1"/>
    <col min="15" max="15" width="5.33203125" style="245" customWidth="1"/>
    <col min="16" max="17" width="8.77734375" style="245"/>
    <col min="18" max="19" width="8.77734375" style="246"/>
  </cols>
  <sheetData>
    <row r="1" spans="1:22" ht="7.95" customHeight="1" x14ac:dyDescent="0.3">
      <c r="A1" s="84"/>
      <c r="B1" s="161"/>
      <c r="C1" s="84"/>
      <c r="D1" s="84"/>
      <c r="E1" s="162"/>
      <c r="F1" s="84"/>
      <c r="G1" s="162"/>
      <c r="H1" s="162"/>
      <c r="I1" s="162"/>
      <c r="J1" s="84"/>
      <c r="K1" s="84"/>
      <c r="L1" s="84"/>
      <c r="M1" s="163"/>
      <c r="N1" s="83"/>
      <c r="O1" s="243"/>
      <c r="P1" s="243"/>
      <c r="Q1" s="243"/>
      <c r="R1" s="243"/>
      <c r="S1" s="243"/>
      <c r="T1" s="84"/>
      <c r="U1" s="84"/>
      <c r="V1" s="84"/>
    </row>
    <row r="2" spans="1:22" ht="21" x14ac:dyDescent="0.4">
      <c r="A2" s="84"/>
      <c r="B2" s="110" t="s">
        <v>335</v>
      </c>
      <c r="C2" s="164"/>
      <c r="D2" s="164"/>
      <c r="E2" s="164"/>
      <c r="F2" s="164"/>
      <c r="G2" s="164"/>
      <c r="H2" s="164"/>
      <c r="I2" s="164"/>
      <c r="J2" s="164"/>
      <c r="K2" s="164"/>
      <c r="L2" s="164"/>
      <c r="M2" s="165"/>
      <c r="N2" s="83"/>
      <c r="O2" s="243"/>
      <c r="P2" s="243"/>
      <c r="Q2" s="243"/>
      <c r="R2" s="243"/>
      <c r="S2" s="243"/>
      <c r="T2" s="84"/>
      <c r="U2" s="84"/>
      <c r="V2" s="84"/>
    </row>
    <row r="3" spans="1:22" ht="14.55" customHeight="1" x14ac:dyDescent="0.4">
      <c r="A3" s="84"/>
      <c r="B3" s="110"/>
      <c r="C3" s="166"/>
      <c r="D3" s="166"/>
      <c r="E3" s="166"/>
      <c r="F3" s="166"/>
      <c r="G3" s="166"/>
      <c r="H3" s="166"/>
      <c r="I3" s="166"/>
      <c r="J3" s="166"/>
      <c r="K3" s="166"/>
      <c r="L3" s="166"/>
      <c r="M3" s="167"/>
      <c r="N3" s="83"/>
      <c r="O3" s="243"/>
      <c r="P3" s="243"/>
      <c r="Q3" s="243"/>
      <c r="R3" s="243"/>
      <c r="S3" s="243"/>
      <c r="T3" s="84"/>
      <c r="U3" s="84"/>
      <c r="V3" s="84"/>
    </row>
    <row r="4" spans="1:22" ht="14.55" customHeight="1" thickBot="1" x14ac:dyDescent="0.35">
      <c r="A4" s="84"/>
      <c r="B4" s="212" t="s">
        <v>220</v>
      </c>
      <c r="C4" s="166"/>
      <c r="D4" s="166"/>
      <c r="E4" s="166"/>
      <c r="F4" s="166"/>
      <c r="G4" s="166"/>
      <c r="H4" s="166"/>
      <c r="I4" s="166"/>
      <c r="J4" s="166"/>
      <c r="K4" s="166"/>
      <c r="L4" s="166"/>
      <c r="M4" s="167"/>
      <c r="N4" s="83"/>
      <c r="O4" s="243"/>
      <c r="P4" s="243"/>
      <c r="Q4" s="243"/>
      <c r="R4" s="243"/>
      <c r="S4" s="243"/>
      <c r="T4" s="84"/>
      <c r="U4" s="84"/>
      <c r="V4" s="84"/>
    </row>
    <row r="5" spans="1:22" ht="14.55" customHeight="1" x14ac:dyDescent="0.3">
      <c r="A5" s="84"/>
      <c r="B5" s="168" t="s">
        <v>192</v>
      </c>
      <c r="C5" s="333">
        <f>'End-Customer Quote'!C5</f>
        <v>0</v>
      </c>
      <c r="D5" s="333"/>
      <c r="E5" s="334"/>
      <c r="F5" s="166"/>
      <c r="G5" s="166"/>
      <c r="H5" s="171"/>
      <c r="I5" s="171"/>
      <c r="J5" s="166"/>
      <c r="K5" s="166"/>
      <c r="L5" s="166"/>
      <c r="M5" s="167"/>
      <c r="N5" s="83"/>
      <c r="O5" s="243"/>
      <c r="P5" s="243"/>
      <c r="Q5" s="243"/>
      <c r="R5" s="243"/>
      <c r="S5" s="243"/>
      <c r="T5" s="84"/>
      <c r="U5" s="84"/>
      <c r="V5" s="84"/>
    </row>
    <row r="6" spans="1:22" ht="14.55" customHeight="1" x14ac:dyDescent="0.3">
      <c r="A6" s="84"/>
      <c r="B6" s="169" t="s">
        <v>193</v>
      </c>
      <c r="C6" s="335">
        <f>'End-Customer Quote'!C6</f>
        <v>0</v>
      </c>
      <c r="D6" s="335"/>
      <c r="E6" s="336"/>
      <c r="F6" s="166"/>
      <c r="G6" s="166"/>
      <c r="H6" s="171"/>
      <c r="I6" s="171"/>
      <c r="J6" s="166"/>
      <c r="K6" s="166"/>
      <c r="L6" s="166"/>
      <c r="M6" s="167"/>
      <c r="N6" s="83"/>
      <c r="O6" s="243"/>
      <c r="P6" s="243"/>
      <c r="Q6" s="243"/>
      <c r="R6" s="243"/>
      <c r="S6" s="243"/>
      <c r="T6" s="84"/>
      <c r="U6" s="84"/>
      <c r="V6" s="84"/>
    </row>
    <row r="7" spans="1:22" ht="14.55" customHeight="1" x14ac:dyDescent="0.3">
      <c r="A7" s="84"/>
      <c r="B7" s="169" t="s">
        <v>167</v>
      </c>
      <c r="C7" s="335">
        <f>'End-Customer Quote'!C7</f>
        <v>0</v>
      </c>
      <c r="D7" s="335"/>
      <c r="E7" s="336"/>
      <c r="F7" s="166"/>
      <c r="G7" s="166"/>
      <c r="H7" s="171"/>
      <c r="I7" s="171"/>
      <c r="J7" s="166"/>
      <c r="K7" s="166"/>
      <c r="L7" s="166"/>
      <c r="M7" s="167"/>
      <c r="N7" s="83"/>
      <c r="O7" s="243"/>
      <c r="P7" s="243"/>
      <c r="Q7" s="243"/>
      <c r="R7" s="243"/>
      <c r="S7" s="243"/>
      <c r="T7" s="84"/>
      <c r="U7" s="84"/>
      <c r="V7" s="84"/>
    </row>
    <row r="8" spans="1:22" ht="14.55" customHeight="1" x14ac:dyDescent="0.3">
      <c r="A8" s="84"/>
      <c r="B8" s="169" t="s">
        <v>168</v>
      </c>
      <c r="C8" s="337">
        <f>'End-Customer Quote'!C8</f>
        <v>0</v>
      </c>
      <c r="D8" s="338"/>
      <c r="E8" s="339"/>
      <c r="F8" s="166"/>
      <c r="G8" s="166"/>
      <c r="H8" s="171"/>
      <c r="I8" s="171"/>
      <c r="J8" s="166"/>
      <c r="K8" s="166"/>
      <c r="L8" s="166"/>
      <c r="M8" s="167"/>
      <c r="N8" s="83"/>
      <c r="O8" s="243"/>
      <c r="P8" s="243"/>
      <c r="Q8" s="243"/>
      <c r="R8" s="243"/>
      <c r="S8" s="243"/>
      <c r="T8" s="84"/>
      <c r="U8" s="84"/>
      <c r="V8" s="84"/>
    </row>
    <row r="9" spans="1:22" ht="14.55" customHeight="1" x14ac:dyDescent="0.3">
      <c r="A9" s="84"/>
      <c r="B9" s="169" t="s">
        <v>215</v>
      </c>
      <c r="C9" s="343">
        <f>'End-Customer Quote'!C9</f>
        <v>0</v>
      </c>
      <c r="D9" s="343"/>
      <c r="E9" s="344"/>
      <c r="F9" s="166"/>
      <c r="G9" s="166"/>
      <c r="H9" s="171"/>
      <c r="I9" s="172"/>
      <c r="J9" s="166"/>
      <c r="K9" s="166"/>
      <c r="L9" s="166"/>
      <c r="M9" s="167"/>
      <c r="N9" s="83"/>
      <c r="O9" s="243"/>
      <c r="P9" s="243"/>
      <c r="Q9" s="243"/>
      <c r="R9" s="243"/>
      <c r="S9" s="243"/>
      <c r="T9" s="84"/>
      <c r="U9" s="84"/>
      <c r="V9" s="84"/>
    </row>
    <row r="10" spans="1:22" ht="14.55" customHeight="1" thickBot="1" x14ac:dyDescent="0.35">
      <c r="A10" s="84"/>
      <c r="B10" s="170" t="s">
        <v>169</v>
      </c>
      <c r="C10" s="347">
        <f>'End-Customer Quote'!C10</f>
        <v>0</v>
      </c>
      <c r="D10" s="347"/>
      <c r="E10" s="348"/>
      <c r="F10" s="166"/>
      <c r="G10" s="166"/>
      <c r="H10" s="171"/>
      <c r="I10" s="172"/>
      <c r="J10" s="166"/>
      <c r="K10" s="166"/>
      <c r="L10" s="166"/>
      <c r="M10" s="167"/>
      <c r="N10" s="83"/>
      <c r="O10" s="243"/>
      <c r="P10" s="243"/>
      <c r="Q10" s="243"/>
      <c r="R10" s="243"/>
      <c r="S10" s="243"/>
      <c r="T10" s="84"/>
      <c r="U10" s="84"/>
      <c r="V10" s="84"/>
    </row>
    <row r="11" spans="1:22" ht="14.55" customHeight="1" thickBot="1" x14ac:dyDescent="0.35">
      <c r="A11" s="84"/>
      <c r="B11" s="171"/>
      <c r="C11" s="172"/>
      <c r="D11" s="172"/>
      <c r="E11" s="172"/>
      <c r="F11" s="166"/>
      <c r="G11" s="166"/>
      <c r="H11" s="166"/>
      <c r="I11" s="166"/>
      <c r="J11" s="166"/>
      <c r="K11" s="166"/>
      <c r="L11" s="166"/>
      <c r="M11" s="173"/>
      <c r="N11" s="83"/>
      <c r="O11" s="243"/>
      <c r="P11" s="243"/>
      <c r="Q11" s="243"/>
      <c r="R11" s="243"/>
      <c r="S11" s="243"/>
      <c r="T11" s="84"/>
      <c r="U11" s="84"/>
      <c r="V11" s="84"/>
    </row>
    <row r="12" spans="1:22" ht="15.6" x14ac:dyDescent="0.3">
      <c r="A12" s="84"/>
      <c r="B12" s="277" t="s">
        <v>194</v>
      </c>
      <c r="C12" s="174"/>
      <c r="D12" s="174"/>
      <c r="E12" s="175"/>
      <c r="F12" s="176"/>
      <c r="G12" s="177"/>
      <c r="H12" s="276" t="s">
        <v>340</v>
      </c>
      <c r="I12" s="178"/>
      <c r="J12" s="178"/>
      <c r="K12" s="178"/>
      <c r="L12" s="178"/>
      <c r="M12" s="179"/>
      <c r="N12" s="82"/>
      <c r="O12" s="243"/>
      <c r="P12" s="243"/>
      <c r="Q12" s="243"/>
      <c r="R12" s="243"/>
      <c r="S12" s="243"/>
      <c r="T12" s="84"/>
      <c r="U12" s="84"/>
      <c r="V12" s="84"/>
    </row>
    <row r="13" spans="1:22" ht="43.95" customHeight="1" thickBot="1" x14ac:dyDescent="0.35">
      <c r="A13" s="84"/>
      <c r="B13" s="180" t="s">
        <v>110</v>
      </c>
      <c r="C13" s="181" t="s">
        <v>4</v>
      </c>
      <c r="D13" s="181" t="s">
        <v>5</v>
      </c>
      <c r="E13" s="182" t="s">
        <v>23</v>
      </c>
      <c r="F13" s="183" t="s">
        <v>165</v>
      </c>
      <c r="G13" s="184"/>
      <c r="H13" s="185" t="s">
        <v>111</v>
      </c>
      <c r="I13" s="186" t="s">
        <v>5</v>
      </c>
      <c r="J13" s="186" t="s">
        <v>216</v>
      </c>
      <c r="K13" s="186" t="s">
        <v>336</v>
      </c>
      <c r="L13" s="187" t="s">
        <v>23</v>
      </c>
      <c r="M13" s="188" t="s">
        <v>337</v>
      </c>
      <c r="N13" s="82"/>
      <c r="O13" s="243"/>
      <c r="P13" s="243"/>
      <c r="Q13" s="243"/>
      <c r="R13" s="243"/>
      <c r="S13" s="243"/>
      <c r="T13" s="84"/>
      <c r="U13" s="84"/>
      <c r="V13" s="84"/>
    </row>
    <row r="14" spans="1:22" ht="14.55" customHeight="1" x14ac:dyDescent="0.3">
      <c r="A14" s="84"/>
      <c r="B14" s="189">
        <f>'End-Customer Quote'!B14</f>
        <v>0</v>
      </c>
      <c r="C14" s="190">
        <f>'End-Customer Quote'!C14</f>
        <v>0</v>
      </c>
      <c r="D14" s="190">
        <f>'End-Customer Quote'!D14</f>
        <v>0</v>
      </c>
      <c r="E14" s="191">
        <f>'End-Customer Quote'!E14</f>
        <v>0</v>
      </c>
      <c r="F14" s="192">
        <f>'End-Customer Quote'!F14</f>
        <v>0</v>
      </c>
      <c r="G14" s="197"/>
      <c r="H14" s="265">
        <f>'End-Customer Quote'!H14</f>
        <v>0</v>
      </c>
      <c r="I14" s="266">
        <f>'End-Customer Quote'!I14</f>
        <v>0</v>
      </c>
      <c r="J14" s="269">
        <f>'End-Customer Quote'!J14</f>
        <v>0</v>
      </c>
      <c r="K14" s="269">
        <f t="shared" ref="K14:K16" si="0">IF(J14="N/A","N/A",J14*0.93)</f>
        <v>0</v>
      </c>
      <c r="L14" s="267">
        <f>'End-Customer Quote'!K14</f>
        <v>0</v>
      </c>
      <c r="M14" s="268">
        <f t="shared" ref="M14:M16" si="1">IF(J14="N/A","N/A",K14*L14)</f>
        <v>0</v>
      </c>
      <c r="N14" s="82"/>
      <c r="O14" s="243"/>
      <c r="P14" s="243"/>
      <c r="Q14" s="243"/>
      <c r="R14" s="243"/>
      <c r="S14" s="243"/>
      <c r="T14" s="84"/>
      <c r="U14" s="84"/>
      <c r="V14" s="84"/>
    </row>
    <row r="15" spans="1:22" ht="14.55" customHeight="1" x14ac:dyDescent="0.3">
      <c r="A15" s="84"/>
      <c r="B15" s="193">
        <f>'End-Customer Quote'!B15</f>
        <v>0</v>
      </c>
      <c r="C15" s="194">
        <f>'End-Customer Quote'!C15</f>
        <v>0</v>
      </c>
      <c r="D15" s="194">
        <f>'End-Customer Quote'!D15</f>
        <v>0</v>
      </c>
      <c r="E15" s="195">
        <f>'End-Customer Quote'!E15</f>
        <v>0</v>
      </c>
      <c r="F15" s="196">
        <f>'End-Customer Quote'!F15</f>
        <v>0</v>
      </c>
      <c r="G15" s="197"/>
      <c r="H15" s="251">
        <f>'End-Customer Quote'!H15</f>
        <v>0</v>
      </c>
      <c r="I15" s="253">
        <f>'End-Customer Quote'!I15</f>
        <v>0</v>
      </c>
      <c r="J15" s="257">
        <f>'End-Customer Quote'!J15</f>
        <v>0</v>
      </c>
      <c r="K15" s="257">
        <f t="shared" ref="K15" si="2">IF(J15="N/A","N/A",J15*0.93)</f>
        <v>0</v>
      </c>
      <c r="L15" s="255">
        <f>'End-Customer Quote'!K15</f>
        <v>0</v>
      </c>
      <c r="M15" s="261">
        <f t="shared" ref="M15" si="3">IF(J15="N/A","N/A",K15*L15)</f>
        <v>0</v>
      </c>
      <c r="N15" s="82"/>
      <c r="O15" s="243"/>
      <c r="P15" s="243"/>
      <c r="Q15" s="243"/>
      <c r="R15" s="243"/>
      <c r="S15" s="243"/>
      <c r="T15" s="84"/>
      <c r="U15" s="84"/>
      <c r="V15" s="84"/>
    </row>
    <row r="16" spans="1:22" ht="14.55" customHeight="1" x14ac:dyDescent="0.3">
      <c r="A16" s="84"/>
      <c r="B16" s="193">
        <f>'End-Customer Quote'!B16</f>
        <v>0</v>
      </c>
      <c r="C16" s="194">
        <f>'End-Customer Quote'!C16</f>
        <v>0</v>
      </c>
      <c r="D16" s="194">
        <f>'End-Customer Quote'!D16</f>
        <v>0</v>
      </c>
      <c r="E16" s="195">
        <f>'End-Customer Quote'!E16</f>
        <v>0</v>
      </c>
      <c r="F16" s="196">
        <f>'End-Customer Quote'!F16</f>
        <v>0</v>
      </c>
      <c r="G16" s="197"/>
      <c r="H16" s="252">
        <f>'End-Customer Quote'!H16</f>
        <v>0</v>
      </c>
      <c r="I16" s="254">
        <f>'End-Customer Quote'!I16</f>
        <v>0</v>
      </c>
      <c r="J16" s="258">
        <f>'End-Customer Quote'!J16</f>
        <v>0</v>
      </c>
      <c r="K16" s="258">
        <f t="shared" si="0"/>
        <v>0</v>
      </c>
      <c r="L16" s="256">
        <f>'End-Customer Quote'!K16</f>
        <v>0</v>
      </c>
      <c r="M16" s="262">
        <f t="shared" si="1"/>
        <v>0</v>
      </c>
      <c r="N16" s="82"/>
      <c r="O16" s="243"/>
      <c r="P16" s="243"/>
      <c r="Q16" s="243"/>
      <c r="R16" s="243"/>
      <c r="S16" s="243"/>
      <c r="T16" s="84"/>
      <c r="U16" s="84"/>
      <c r="V16" s="84"/>
    </row>
    <row r="17" spans="1:23" ht="14.55" customHeight="1" x14ac:dyDescent="0.3">
      <c r="A17" s="84"/>
      <c r="B17" s="193">
        <f>'End-Customer Quote'!B17</f>
        <v>0</v>
      </c>
      <c r="C17" s="194">
        <f>'End-Customer Quote'!C17</f>
        <v>0</v>
      </c>
      <c r="D17" s="194">
        <f>'End-Customer Quote'!D17</f>
        <v>0</v>
      </c>
      <c r="E17" s="195">
        <f>'End-Customer Quote'!E17</f>
        <v>0</v>
      </c>
      <c r="F17" s="196">
        <f>'End-Customer Quote'!F17</f>
        <v>0</v>
      </c>
      <c r="G17" s="197"/>
      <c r="H17" s="252">
        <f>'End-Customer Quote'!H17</f>
        <v>0</v>
      </c>
      <c r="I17" s="254">
        <f>'End-Customer Quote'!I17</f>
        <v>0</v>
      </c>
      <c r="J17" s="258">
        <f>'End-Customer Quote'!J17</f>
        <v>0</v>
      </c>
      <c r="K17" s="258">
        <f t="shared" ref="K17" si="4">IF(J17="N/A","N/A",J17*0.93)</f>
        <v>0</v>
      </c>
      <c r="L17" s="256">
        <f>'End-Customer Quote'!K17</f>
        <v>0</v>
      </c>
      <c r="M17" s="262">
        <f t="shared" ref="M17" si="5">IF(J17="N/A","N/A",K17*L17)</f>
        <v>0</v>
      </c>
      <c r="N17" s="82"/>
      <c r="O17" s="243"/>
      <c r="P17" s="243"/>
      <c r="Q17" s="243"/>
      <c r="R17" s="243"/>
      <c r="S17" s="243"/>
      <c r="T17" s="84"/>
      <c r="U17" s="84"/>
      <c r="V17" s="84"/>
    </row>
    <row r="18" spans="1:23" x14ac:dyDescent="0.3">
      <c r="A18" s="84"/>
      <c r="B18" s="193">
        <f>'End-Customer Quote'!B18</f>
        <v>0</v>
      </c>
      <c r="C18" s="194">
        <f>'End-Customer Quote'!C18</f>
        <v>0</v>
      </c>
      <c r="D18" s="194">
        <f>'End-Customer Quote'!D18</f>
        <v>0</v>
      </c>
      <c r="E18" s="195">
        <f>'End-Customer Quote'!E18</f>
        <v>0</v>
      </c>
      <c r="F18" s="196">
        <f>'End-Customer Quote'!F18</f>
        <v>0</v>
      </c>
      <c r="G18" s="197"/>
      <c r="H18" s="96">
        <f>'End-Customer Quote'!H18</f>
        <v>0</v>
      </c>
      <c r="I18" s="240">
        <f>'End-Customer Quote'!I18</f>
        <v>0</v>
      </c>
      <c r="J18" s="97">
        <f>'End-Customer Quote'!J18</f>
        <v>0</v>
      </c>
      <c r="K18" s="97">
        <f>IF(J18="N/A","N/A",J18*0.93)</f>
        <v>0</v>
      </c>
      <c r="L18" s="98">
        <f>'End-Customer Quote'!K18</f>
        <v>0</v>
      </c>
      <c r="M18" s="99">
        <f>IF(J18="N/A","N/A",K18*L18)</f>
        <v>0</v>
      </c>
      <c r="N18" s="82"/>
      <c r="O18" s="243"/>
      <c r="P18" s="243"/>
      <c r="Q18" s="243"/>
      <c r="R18" s="243"/>
      <c r="S18" s="243"/>
      <c r="T18" s="84"/>
      <c r="U18" s="84"/>
      <c r="V18" s="84"/>
    </row>
    <row r="19" spans="1:23" x14ac:dyDescent="0.3">
      <c r="A19" s="84"/>
      <c r="B19" s="193">
        <f>'End-Customer Quote'!B19</f>
        <v>0</v>
      </c>
      <c r="C19" s="194">
        <f>'End-Customer Quote'!C19</f>
        <v>0</v>
      </c>
      <c r="D19" s="194">
        <f>'End-Customer Quote'!D19</f>
        <v>0</v>
      </c>
      <c r="E19" s="195">
        <f>'End-Customer Quote'!E19</f>
        <v>0</v>
      </c>
      <c r="F19" s="196">
        <f>'End-Customer Quote'!F19</f>
        <v>0</v>
      </c>
      <c r="G19" s="197"/>
      <c r="H19" s="96">
        <f>'End-Customer Quote'!H19</f>
        <v>0</v>
      </c>
      <c r="I19" s="240">
        <f>'End-Customer Quote'!I19</f>
        <v>0</v>
      </c>
      <c r="J19" s="97">
        <f>'End-Customer Quote'!J19</f>
        <v>0</v>
      </c>
      <c r="K19" s="97">
        <f>IF(J19="N/A","N/A",J19*0.93)</f>
        <v>0</v>
      </c>
      <c r="L19" s="98">
        <f>'End-Customer Quote'!K19</f>
        <v>0</v>
      </c>
      <c r="M19" s="99">
        <f>IF(J19="N/A","N/A",K19*L19)</f>
        <v>0</v>
      </c>
      <c r="N19" s="82"/>
      <c r="O19" s="243"/>
      <c r="P19" s="243"/>
      <c r="Q19" s="243"/>
      <c r="R19" s="243"/>
      <c r="S19" s="243"/>
      <c r="T19" s="84"/>
      <c r="U19" s="84"/>
      <c r="V19" s="84"/>
    </row>
    <row r="20" spans="1:23" x14ac:dyDescent="0.3">
      <c r="A20" s="84"/>
      <c r="B20" s="193">
        <f>'End-Customer Quote'!B20</f>
        <v>0</v>
      </c>
      <c r="C20" s="194">
        <f>'End-Customer Quote'!C20</f>
        <v>0</v>
      </c>
      <c r="D20" s="194">
        <f>'End-Customer Quote'!D20</f>
        <v>0</v>
      </c>
      <c r="E20" s="195">
        <f>'End-Customer Quote'!E20</f>
        <v>0</v>
      </c>
      <c r="F20" s="196">
        <f>'End-Customer Quote'!F20</f>
        <v>0</v>
      </c>
      <c r="G20" s="197"/>
      <c r="H20" s="96">
        <f>'End-Customer Quote'!H20</f>
        <v>0</v>
      </c>
      <c r="I20" s="240">
        <f>'End-Customer Quote'!I20</f>
        <v>0</v>
      </c>
      <c r="J20" s="97">
        <f>'End-Customer Quote'!J20</f>
        <v>0</v>
      </c>
      <c r="K20" s="97">
        <f>IF(J20="N/A","N/A",J20*0.93)</f>
        <v>0</v>
      </c>
      <c r="L20" s="98">
        <f>'End-Customer Quote'!K20</f>
        <v>0</v>
      </c>
      <c r="M20" s="99">
        <f>IF(J20="N/A","N/A",K20*L20)</f>
        <v>0</v>
      </c>
      <c r="N20" s="82"/>
      <c r="O20" s="243"/>
      <c r="P20" s="243"/>
      <c r="Q20" s="243"/>
      <c r="R20" s="243"/>
      <c r="S20" s="243"/>
      <c r="T20" s="84"/>
      <c r="U20" s="84"/>
      <c r="V20" s="84"/>
    </row>
    <row r="21" spans="1:23" ht="15" thickBot="1" x14ac:dyDescent="0.35">
      <c r="A21" s="84"/>
      <c r="B21" s="193">
        <f>'End-Customer Quote'!B21</f>
        <v>0</v>
      </c>
      <c r="C21" s="194">
        <f>'End-Customer Quote'!C21</f>
        <v>0</v>
      </c>
      <c r="D21" s="194">
        <f>'End-Customer Quote'!D21</f>
        <v>0</v>
      </c>
      <c r="E21" s="195">
        <f>'End-Customer Quote'!E21</f>
        <v>0</v>
      </c>
      <c r="F21" s="196">
        <f>'End-Customer Quote'!F21</f>
        <v>0</v>
      </c>
      <c r="G21" s="197"/>
      <c r="H21" s="100">
        <f>'End-Customer Quote'!H21</f>
        <v>0</v>
      </c>
      <c r="I21" s="101">
        <f>'End-Customer Quote'!I21</f>
        <v>0</v>
      </c>
      <c r="J21" s="102">
        <f>'End-Customer Quote'!J21</f>
        <v>0</v>
      </c>
      <c r="K21" s="102">
        <f>IF(J21="N/A","N/A",J21*0.93)</f>
        <v>0</v>
      </c>
      <c r="L21" s="103">
        <f>'End-Customer Quote'!K21</f>
        <v>0</v>
      </c>
      <c r="M21" s="104">
        <f>IF(J21="N/A","N/A",K21*L21)</f>
        <v>0</v>
      </c>
      <c r="N21" s="82"/>
      <c r="O21" s="243"/>
      <c r="P21" s="243"/>
      <c r="Q21" s="243"/>
      <c r="R21" s="275"/>
      <c r="S21" s="243"/>
      <c r="T21" s="84"/>
      <c r="U21" s="84"/>
      <c r="V21" s="84"/>
    </row>
    <row r="22" spans="1:23" x14ac:dyDescent="0.3">
      <c r="A22" s="84"/>
      <c r="B22" s="193">
        <f>'End-Customer Quote'!B22</f>
        <v>0</v>
      </c>
      <c r="C22" s="194">
        <f>'End-Customer Quote'!C22</f>
        <v>0</v>
      </c>
      <c r="D22" s="194">
        <f>'End-Customer Quote'!D22</f>
        <v>0</v>
      </c>
      <c r="E22" s="195">
        <f>'End-Customer Quote'!E22</f>
        <v>0</v>
      </c>
      <c r="F22" s="196">
        <f>'End-Customer Quote'!F22</f>
        <v>0</v>
      </c>
      <c r="G22" s="197"/>
      <c r="H22" s="105"/>
      <c r="I22" s="106"/>
      <c r="J22" s="107"/>
      <c r="K22" s="107"/>
      <c r="L22" s="108" t="s">
        <v>219</v>
      </c>
      <c r="M22" s="109">
        <f>SUM(M14:M21)</f>
        <v>0</v>
      </c>
      <c r="N22" s="83"/>
      <c r="O22" s="243"/>
      <c r="P22" s="243"/>
      <c r="Q22" s="243"/>
      <c r="R22" s="243"/>
      <c r="S22" s="243"/>
      <c r="T22" s="84"/>
      <c r="U22" s="84"/>
      <c r="V22" s="84"/>
    </row>
    <row r="23" spans="1:23" ht="15" thickBot="1" x14ac:dyDescent="0.35">
      <c r="A23" s="84"/>
      <c r="B23" s="200">
        <f>'End-Customer Quote'!B23</f>
        <v>0</v>
      </c>
      <c r="C23" s="201">
        <f>'End-Customer Quote'!C23</f>
        <v>0</v>
      </c>
      <c r="D23" s="201">
        <f>'End-Customer Quote'!D23</f>
        <v>0</v>
      </c>
      <c r="E23" s="202">
        <f>'End-Customer Quote'!E23</f>
        <v>0</v>
      </c>
      <c r="F23" s="203">
        <f>'End-Customer Quote'!F23</f>
        <v>0</v>
      </c>
      <c r="G23" s="197"/>
      <c r="H23" s="197"/>
      <c r="I23" s="162"/>
      <c r="J23" s="171"/>
      <c r="K23" s="293"/>
      <c r="L23" s="204"/>
      <c r="M23" s="294"/>
      <c r="N23" s="83"/>
      <c r="O23" s="243"/>
      <c r="P23" s="243"/>
      <c r="Q23" s="243"/>
      <c r="R23" s="243"/>
      <c r="S23" s="243"/>
      <c r="T23" s="84"/>
      <c r="U23" s="84"/>
      <c r="V23" s="84"/>
    </row>
    <row r="24" spans="1:23" x14ac:dyDescent="0.3">
      <c r="A24" s="84"/>
      <c r="B24" s="84" t="s">
        <v>366</v>
      </c>
      <c r="C24" s="84"/>
      <c r="D24" s="84"/>
      <c r="E24" s="162"/>
      <c r="F24" s="84"/>
      <c r="G24" s="204"/>
      <c r="H24" s="197"/>
      <c r="I24" s="162"/>
      <c r="J24" s="84"/>
      <c r="K24" s="84"/>
      <c r="L24" s="84"/>
      <c r="M24" s="163"/>
      <c r="N24" s="82"/>
      <c r="O24" s="243"/>
      <c r="P24" s="243"/>
      <c r="Q24" s="243"/>
      <c r="R24" s="243"/>
      <c r="S24" s="243"/>
      <c r="T24" s="84"/>
      <c r="U24" s="84"/>
      <c r="V24" s="84"/>
      <c r="W24" s="84"/>
    </row>
    <row r="25" spans="1:23" x14ac:dyDescent="0.3">
      <c r="A25" s="84"/>
      <c r="B25" s="205" t="str">
        <f>'End-Customer Quote'!B25</f>
        <v>Version 2.9</v>
      </c>
      <c r="C25" s="84"/>
      <c r="D25" s="84"/>
      <c r="E25" s="162"/>
      <c r="F25" s="84"/>
      <c r="G25" s="162"/>
      <c r="H25" s="206" t="s">
        <v>331</v>
      </c>
      <c r="I25" s="162"/>
      <c r="J25" s="84"/>
      <c r="K25" s="84"/>
      <c r="L25" s="84"/>
      <c r="M25" s="163"/>
      <c r="N25" s="82"/>
      <c r="O25" s="243"/>
      <c r="P25" s="243"/>
      <c r="Q25" s="243"/>
      <c r="R25" s="243"/>
      <c r="S25" s="243"/>
      <c r="T25" s="84"/>
      <c r="U25" s="84"/>
      <c r="V25" s="84"/>
      <c r="W25" s="84"/>
    </row>
    <row r="26" spans="1:23" x14ac:dyDescent="0.3">
      <c r="A26" s="84"/>
      <c r="B26" s="84"/>
      <c r="C26" s="84"/>
      <c r="D26" s="84"/>
      <c r="E26" s="162"/>
      <c r="F26" s="84"/>
      <c r="G26" s="162"/>
      <c r="H26" s="207" t="s">
        <v>338</v>
      </c>
      <c r="I26" s="162"/>
      <c r="J26" s="84"/>
      <c r="K26" s="84"/>
      <c r="L26" s="84"/>
      <c r="M26" s="163"/>
      <c r="N26" s="82"/>
      <c r="O26" s="243"/>
      <c r="P26" s="243"/>
      <c r="Q26" s="243"/>
      <c r="R26" s="243"/>
      <c r="S26" s="243"/>
      <c r="T26" s="84"/>
      <c r="U26" s="84"/>
      <c r="V26" s="84"/>
      <c r="W26" s="84"/>
    </row>
    <row r="27" spans="1:23" ht="15" thickBot="1" x14ac:dyDescent="0.35">
      <c r="A27" s="84"/>
      <c r="B27" s="84"/>
      <c r="C27" s="84"/>
      <c r="D27" s="84"/>
      <c r="E27" s="162"/>
      <c r="F27" s="84"/>
      <c r="G27" s="162"/>
      <c r="H27" s="207"/>
      <c r="I27" s="162"/>
      <c r="J27" s="84"/>
      <c r="K27" s="84"/>
      <c r="L27" s="84"/>
      <c r="M27" s="163"/>
      <c r="N27" s="82"/>
      <c r="O27" s="243"/>
      <c r="P27" s="243"/>
      <c r="Q27" s="243"/>
      <c r="R27" s="243"/>
      <c r="S27" s="243"/>
      <c r="T27" s="84"/>
      <c r="U27" s="84"/>
      <c r="V27" s="84"/>
      <c r="W27" s="84"/>
    </row>
    <row r="28" spans="1:23" ht="14.55" customHeight="1" x14ac:dyDescent="0.3">
      <c r="A28" s="84"/>
      <c r="B28" s="84"/>
      <c r="C28" s="84"/>
      <c r="D28" s="84"/>
      <c r="E28" s="162"/>
      <c r="F28" s="84"/>
      <c r="G28" s="162"/>
      <c r="H28" s="276" t="s">
        <v>339</v>
      </c>
      <c r="I28" s="178"/>
      <c r="J28" s="178"/>
      <c r="K28" s="178"/>
      <c r="L28" s="178"/>
      <c r="M28" s="178"/>
      <c r="N28" s="235"/>
      <c r="O28" s="243"/>
      <c r="P28" s="243"/>
      <c r="Q28" s="243"/>
      <c r="R28" s="243"/>
      <c r="S28" s="243"/>
      <c r="T28" s="84"/>
      <c r="U28" s="84"/>
      <c r="V28" s="84"/>
      <c r="W28" s="84"/>
    </row>
    <row r="29" spans="1:23" ht="43.95" customHeight="1" thickBot="1" x14ac:dyDescent="0.35">
      <c r="A29" s="84"/>
      <c r="B29" s="84"/>
      <c r="C29" s="84"/>
      <c r="D29" s="84"/>
      <c r="E29" s="162"/>
      <c r="F29" s="84"/>
      <c r="G29" s="162"/>
      <c r="H29" s="247" t="s">
        <v>111</v>
      </c>
      <c r="I29" s="248" t="s">
        <v>5</v>
      </c>
      <c r="J29" s="248" t="s">
        <v>216</v>
      </c>
      <c r="K29" s="186" t="s">
        <v>336</v>
      </c>
      <c r="L29" s="186" t="s">
        <v>332</v>
      </c>
      <c r="M29" s="295" t="s">
        <v>23</v>
      </c>
      <c r="N29" s="188" t="s">
        <v>341</v>
      </c>
      <c r="O29" s="243"/>
      <c r="P29" s="243"/>
      <c r="Q29" s="243"/>
      <c r="R29" s="243"/>
      <c r="S29" s="243"/>
      <c r="T29" s="84"/>
      <c r="U29" s="84"/>
      <c r="V29" s="84"/>
      <c r="W29" s="84"/>
    </row>
    <row r="30" spans="1:23" ht="14.55" customHeight="1" x14ac:dyDescent="0.3">
      <c r="A30" s="84"/>
      <c r="B30" s="84"/>
      <c r="C30" s="84"/>
      <c r="D30" s="84"/>
      <c r="E30" s="162"/>
      <c r="F30" s="84"/>
      <c r="G30" s="162"/>
      <c r="H30" s="265">
        <f t="shared" ref="H30:K34" si="6">H14</f>
        <v>0</v>
      </c>
      <c r="I30" s="266">
        <f t="shared" si="6"/>
        <v>0</v>
      </c>
      <c r="J30" s="269">
        <f t="shared" si="6"/>
        <v>0</v>
      </c>
      <c r="K30" s="269">
        <f t="shared" si="6"/>
        <v>0</v>
      </c>
      <c r="L30" s="269">
        <f t="shared" ref="L30:L32" si="7">IF(J30="N/A","N/A",J30*0.07)</f>
        <v>0</v>
      </c>
      <c r="M30" s="267">
        <f>L14</f>
        <v>0</v>
      </c>
      <c r="N30" s="268">
        <f t="shared" ref="N30:N32" si="8">IF(J30="N/A","N/A",(K30-L30)*M30)</f>
        <v>0</v>
      </c>
      <c r="O30" s="284"/>
      <c r="P30" s="243"/>
      <c r="Q30" s="243"/>
      <c r="R30" s="243"/>
      <c r="S30" s="243"/>
      <c r="T30" s="84"/>
      <c r="U30" s="84"/>
      <c r="V30" s="84"/>
      <c r="W30" s="84"/>
    </row>
    <row r="31" spans="1:23" ht="14.55" customHeight="1" x14ac:dyDescent="0.3">
      <c r="A31" s="84"/>
      <c r="B31" s="84"/>
      <c r="C31" s="84"/>
      <c r="D31" s="84"/>
      <c r="E31" s="162"/>
      <c r="F31" s="84"/>
      <c r="G31" s="162"/>
      <c r="H31" s="251">
        <f t="shared" si="6"/>
        <v>0</v>
      </c>
      <c r="I31" s="253">
        <f t="shared" si="6"/>
        <v>0</v>
      </c>
      <c r="J31" s="257">
        <f t="shared" si="6"/>
        <v>0</v>
      </c>
      <c r="K31" s="257">
        <f t="shared" si="6"/>
        <v>0</v>
      </c>
      <c r="L31" s="257">
        <f t="shared" ref="L31" si="9">IF(J31="N/A","N/A",J31*0.07)</f>
        <v>0</v>
      </c>
      <c r="M31" s="255">
        <f>L15</f>
        <v>0</v>
      </c>
      <c r="N31" s="261">
        <f t="shared" ref="N31" si="10">IF(J31="N/A","N/A",(K31-L31)*M31)</f>
        <v>0</v>
      </c>
      <c r="O31" s="284"/>
      <c r="P31" s="243"/>
      <c r="Q31" s="243"/>
      <c r="R31" s="243"/>
      <c r="S31" s="243"/>
      <c r="T31" s="84"/>
      <c r="U31" s="84"/>
      <c r="V31" s="84"/>
      <c r="W31" s="84"/>
    </row>
    <row r="32" spans="1:23" ht="14.55" customHeight="1" x14ac:dyDescent="0.3">
      <c r="A32" s="55"/>
      <c r="B32" s="55"/>
      <c r="C32" s="55"/>
      <c r="D32" s="55"/>
      <c r="E32" s="56"/>
      <c r="F32" s="55"/>
      <c r="G32" s="56"/>
      <c r="H32" s="252">
        <f t="shared" si="6"/>
        <v>0</v>
      </c>
      <c r="I32" s="254">
        <f t="shared" si="6"/>
        <v>0</v>
      </c>
      <c r="J32" s="258">
        <f t="shared" si="6"/>
        <v>0</v>
      </c>
      <c r="K32" s="258">
        <f t="shared" si="6"/>
        <v>0</v>
      </c>
      <c r="L32" s="258">
        <f t="shared" si="7"/>
        <v>0</v>
      </c>
      <c r="M32" s="256">
        <f>L16</f>
        <v>0</v>
      </c>
      <c r="N32" s="262">
        <f t="shared" si="8"/>
        <v>0</v>
      </c>
      <c r="O32" s="284"/>
      <c r="P32" s="243"/>
      <c r="Q32" s="243"/>
      <c r="R32" s="243"/>
      <c r="S32" s="243"/>
      <c r="T32" s="84"/>
      <c r="U32" s="84"/>
      <c r="V32" s="84"/>
      <c r="W32" s="84"/>
    </row>
    <row r="33" spans="1:23" ht="14.55" customHeight="1" x14ac:dyDescent="0.3">
      <c r="A33" s="55"/>
      <c r="B33" s="55"/>
      <c r="C33" s="55"/>
      <c r="D33" s="55"/>
      <c r="E33" s="56"/>
      <c r="F33" s="55"/>
      <c r="G33" s="56"/>
      <c r="H33" s="252">
        <f t="shared" si="6"/>
        <v>0</v>
      </c>
      <c r="I33" s="254">
        <f t="shared" si="6"/>
        <v>0</v>
      </c>
      <c r="J33" s="258">
        <f t="shared" si="6"/>
        <v>0</v>
      </c>
      <c r="K33" s="258">
        <f t="shared" si="6"/>
        <v>0</v>
      </c>
      <c r="L33" s="258">
        <f t="shared" ref="L33:L34" si="11">IF(J33="N/A","N/A",J33*0.07)</f>
        <v>0</v>
      </c>
      <c r="M33" s="256">
        <f>L17</f>
        <v>0</v>
      </c>
      <c r="N33" s="262">
        <f t="shared" ref="N33:N34" si="12">IF(J33="N/A","N/A",(K33-L33)*M33)</f>
        <v>0</v>
      </c>
      <c r="O33" s="284"/>
      <c r="P33" s="243"/>
      <c r="Q33" s="243"/>
      <c r="R33" s="243"/>
      <c r="S33" s="243"/>
      <c r="T33" s="84"/>
      <c r="U33" s="84"/>
      <c r="V33" s="84"/>
      <c r="W33" s="84"/>
    </row>
    <row r="34" spans="1:23" x14ac:dyDescent="0.3">
      <c r="A34" s="55"/>
      <c r="B34" s="55"/>
      <c r="C34" s="55"/>
      <c r="D34" s="55"/>
      <c r="E34" s="56"/>
      <c r="F34" s="55"/>
      <c r="G34" s="56"/>
      <c r="H34" s="252">
        <f t="shared" si="6"/>
        <v>0</v>
      </c>
      <c r="I34" s="254">
        <f t="shared" si="6"/>
        <v>0</v>
      </c>
      <c r="J34" s="258">
        <f t="shared" si="6"/>
        <v>0</v>
      </c>
      <c r="K34" s="258">
        <f t="shared" si="6"/>
        <v>0</v>
      </c>
      <c r="L34" s="258">
        <f t="shared" si="11"/>
        <v>0</v>
      </c>
      <c r="M34" s="256">
        <f>L18</f>
        <v>0</v>
      </c>
      <c r="N34" s="262">
        <f t="shared" si="12"/>
        <v>0</v>
      </c>
      <c r="O34" s="243"/>
      <c r="P34" s="243"/>
      <c r="Q34" s="243"/>
      <c r="R34" s="243"/>
      <c r="S34" s="243"/>
      <c r="T34" s="84"/>
      <c r="U34" s="84"/>
      <c r="V34" s="84"/>
    </row>
    <row r="35" spans="1:23" x14ac:dyDescent="0.3">
      <c r="A35" s="55"/>
      <c r="B35" s="55"/>
      <c r="C35" s="55"/>
      <c r="D35" s="55"/>
      <c r="E35" s="56"/>
      <c r="F35" s="55"/>
      <c r="G35" s="56"/>
      <c r="H35" s="270">
        <f t="shared" ref="H35:K38" si="13">H18</f>
        <v>0</v>
      </c>
      <c r="I35" s="271">
        <f t="shared" si="13"/>
        <v>0</v>
      </c>
      <c r="J35" s="272">
        <f t="shared" si="13"/>
        <v>0</v>
      </c>
      <c r="K35" s="272">
        <f t="shared" si="13"/>
        <v>0</v>
      </c>
      <c r="L35" s="272">
        <f>IF(J35="N/A","N/A",J35*0.07)</f>
        <v>0</v>
      </c>
      <c r="M35" s="273">
        <f>L18</f>
        <v>0</v>
      </c>
      <c r="N35" s="274">
        <f>IF(J35="N/A","N/A",(K35-L35)*M35)</f>
        <v>0</v>
      </c>
      <c r="O35" s="243"/>
      <c r="P35" s="243"/>
      <c r="Q35" s="243"/>
      <c r="R35" s="243"/>
      <c r="S35" s="243"/>
      <c r="T35" s="84"/>
      <c r="U35" s="84"/>
      <c r="V35" s="84"/>
    </row>
    <row r="36" spans="1:23" x14ac:dyDescent="0.3">
      <c r="A36" s="55"/>
      <c r="B36" s="55"/>
      <c r="C36" s="55"/>
      <c r="D36" s="55"/>
      <c r="E36" s="56"/>
      <c r="F36" s="55"/>
      <c r="G36" s="56"/>
      <c r="H36" s="96">
        <f t="shared" si="13"/>
        <v>0</v>
      </c>
      <c r="I36" s="240">
        <f t="shared" si="13"/>
        <v>0</v>
      </c>
      <c r="J36" s="97">
        <f t="shared" si="13"/>
        <v>0</v>
      </c>
      <c r="K36" s="97">
        <f t="shared" si="13"/>
        <v>0</v>
      </c>
      <c r="L36" s="97">
        <f t="shared" ref="L36:L38" si="14">IF(J36="N/A","N/A",J36*0.07)</f>
        <v>0</v>
      </c>
      <c r="M36" s="98">
        <f>L19</f>
        <v>0</v>
      </c>
      <c r="N36" s="99">
        <f t="shared" ref="N36:N38" si="15">IF(J36="N/A","N/A",(K36-L36)*M36)</f>
        <v>0</v>
      </c>
      <c r="O36" s="243"/>
      <c r="R36" s="245"/>
      <c r="S36" s="245"/>
      <c r="T36" s="55"/>
      <c r="U36" s="55"/>
      <c r="V36" s="55"/>
    </row>
    <row r="37" spans="1:23" x14ac:dyDescent="0.3">
      <c r="A37" s="55"/>
      <c r="B37" s="55"/>
      <c r="C37" s="55"/>
      <c r="D37" s="55"/>
      <c r="E37" s="56"/>
      <c r="F37" s="55"/>
      <c r="G37" s="56"/>
      <c r="H37" s="96">
        <f t="shared" si="13"/>
        <v>0</v>
      </c>
      <c r="I37" s="240">
        <f t="shared" si="13"/>
        <v>0</v>
      </c>
      <c r="J37" s="97">
        <f t="shared" si="13"/>
        <v>0</v>
      </c>
      <c r="K37" s="97">
        <f t="shared" si="13"/>
        <v>0</v>
      </c>
      <c r="L37" s="97">
        <f t="shared" si="14"/>
        <v>0</v>
      </c>
      <c r="M37" s="98">
        <f>L20</f>
        <v>0</v>
      </c>
      <c r="N37" s="99">
        <f t="shared" si="15"/>
        <v>0</v>
      </c>
      <c r="O37" s="243"/>
      <c r="R37" s="245"/>
      <c r="S37" s="245"/>
      <c r="T37" s="55"/>
      <c r="U37" s="55"/>
      <c r="V37" s="55"/>
    </row>
    <row r="38" spans="1:23" ht="15" thickBot="1" x14ac:dyDescent="0.35">
      <c r="A38" s="55"/>
      <c r="B38" s="55"/>
      <c r="C38" s="55"/>
      <c r="D38" s="55"/>
      <c r="E38" s="56"/>
      <c r="F38" s="55"/>
      <c r="G38" s="56"/>
      <c r="H38" s="100">
        <f t="shared" si="13"/>
        <v>0</v>
      </c>
      <c r="I38" s="101">
        <f t="shared" si="13"/>
        <v>0</v>
      </c>
      <c r="J38" s="102">
        <f t="shared" si="13"/>
        <v>0</v>
      </c>
      <c r="K38" s="102">
        <f t="shared" si="13"/>
        <v>0</v>
      </c>
      <c r="L38" s="102">
        <f t="shared" si="14"/>
        <v>0</v>
      </c>
      <c r="M38" s="103">
        <f>L21</f>
        <v>0</v>
      </c>
      <c r="N38" s="104">
        <f t="shared" si="15"/>
        <v>0</v>
      </c>
      <c r="R38" s="245"/>
      <c r="S38" s="245"/>
      <c r="T38" s="55"/>
      <c r="U38" s="55"/>
      <c r="V38" s="55"/>
    </row>
    <row r="39" spans="1:23" ht="15" thickBot="1" x14ac:dyDescent="0.35">
      <c r="A39" s="55"/>
      <c r="B39" s="55"/>
      <c r="C39" s="55"/>
      <c r="D39" s="55"/>
      <c r="E39" s="56"/>
      <c r="F39" s="55"/>
      <c r="G39" s="56"/>
      <c r="H39" s="278"/>
      <c r="I39" s="106"/>
      <c r="J39" s="107"/>
      <c r="K39" s="107"/>
      <c r="L39" s="107"/>
      <c r="M39" s="108" t="s">
        <v>219</v>
      </c>
      <c r="N39" s="109">
        <f>SUM(N30:N38)</f>
        <v>0</v>
      </c>
      <c r="R39" s="245"/>
      <c r="S39" s="245"/>
      <c r="T39" s="55"/>
      <c r="U39" s="55"/>
      <c r="V39" s="55"/>
    </row>
    <row r="40" spans="1:23" ht="15.6" thickTop="1" thickBot="1" x14ac:dyDescent="0.35">
      <c r="A40" s="55"/>
      <c r="B40" s="55"/>
      <c r="C40" s="55"/>
      <c r="D40" s="55"/>
      <c r="E40" s="56"/>
      <c r="F40" s="55"/>
      <c r="G40" s="56"/>
      <c r="H40" s="162"/>
      <c r="I40" s="162"/>
      <c r="J40" s="162"/>
      <c r="K40" s="84"/>
      <c r="L40" s="198" t="s">
        <v>208</v>
      </c>
      <c r="M40" s="199">
        <f>L23</f>
        <v>0</v>
      </c>
      <c r="N40" s="283">
        <f>M40*N39</f>
        <v>0</v>
      </c>
      <c r="R40" s="245"/>
      <c r="S40" s="245"/>
      <c r="T40" s="55"/>
      <c r="U40" s="55"/>
      <c r="V40" s="55"/>
    </row>
    <row r="41" spans="1:23" ht="15" thickTop="1" x14ac:dyDescent="0.3">
      <c r="A41" s="55"/>
      <c r="B41" s="55"/>
      <c r="C41" s="55"/>
      <c r="D41" s="55"/>
      <c r="E41" s="56"/>
      <c r="F41" s="55"/>
      <c r="G41" s="56"/>
      <c r="H41" s="56"/>
      <c r="I41" s="56"/>
      <c r="J41" s="55"/>
      <c r="K41" s="55"/>
      <c r="L41" s="55"/>
      <c r="M41" s="57"/>
      <c r="R41" s="245"/>
      <c r="S41" s="245"/>
      <c r="T41" s="55"/>
      <c r="U41" s="55"/>
      <c r="V41" s="55"/>
    </row>
    <row r="42" spans="1:23" x14ac:dyDescent="0.3">
      <c r="A42" s="55"/>
      <c r="B42" s="55"/>
      <c r="C42" s="55"/>
      <c r="D42" s="55"/>
      <c r="E42" s="56"/>
      <c r="F42" s="55"/>
      <c r="G42" s="56"/>
      <c r="H42" s="56"/>
      <c r="I42" s="56"/>
      <c r="J42" s="55"/>
      <c r="K42" s="55"/>
      <c r="L42" s="55"/>
      <c r="M42" s="57"/>
      <c r="R42" s="245"/>
      <c r="S42" s="245"/>
      <c r="T42" s="55"/>
      <c r="U42" s="55"/>
      <c r="V42" s="55"/>
    </row>
    <row r="43" spans="1:23" x14ac:dyDescent="0.3">
      <c r="A43" s="55"/>
      <c r="B43" s="55"/>
      <c r="C43" s="55"/>
      <c r="D43" s="55"/>
      <c r="E43" s="56"/>
      <c r="F43" s="55"/>
      <c r="G43" s="56"/>
      <c r="H43" s="56"/>
      <c r="I43" s="56"/>
      <c r="J43" s="55"/>
      <c r="K43" s="55"/>
      <c r="L43" s="55"/>
      <c r="M43" s="57"/>
      <c r="R43" s="245"/>
      <c r="S43" s="245"/>
      <c r="T43" s="55"/>
      <c r="U43" s="55"/>
      <c r="V43" s="55"/>
    </row>
    <row r="44" spans="1:23" x14ac:dyDescent="0.3">
      <c r="A44" s="55"/>
      <c r="B44" s="55"/>
      <c r="C44" s="55"/>
      <c r="D44" s="55"/>
      <c r="E44" s="56"/>
      <c r="F44" s="55"/>
      <c r="G44" s="56"/>
      <c r="H44" s="56"/>
      <c r="I44" s="56"/>
      <c r="J44" s="55"/>
      <c r="K44" s="55"/>
      <c r="L44" s="55"/>
      <c r="M44" s="57"/>
      <c r="R44" s="245"/>
      <c r="S44" s="245"/>
      <c r="T44" s="55"/>
      <c r="U44" s="55"/>
      <c r="V44" s="55"/>
    </row>
    <row r="45" spans="1:23" x14ac:dyDescent="0.3">
      <c r="A45" s="55"/>
      <c r="B45" s="55"/>
      <c r="C45" s="55"/>
      <c r="D45" s="55"/>
      <c r="E45" s="56"/>
      <c r="F45" s="55"/>
      <c r="G45" s="56"/>
      <c r="H45" s="56"/>
      <c r="I45" s="56"/>
      <c r="J45" s="55"/>
      <c r="K45" s="55"/>
      <c r="L45" s="55"/>
      <c r="M45" s="57"/>
      <c r="R45" s="245"/>
      <c r="S45" s="245"/>
      <c r="T45" s="55"/>
      <c r="U45" s="55"/>
      <c r="V45" s="55"/>
    </row>
    <row r="46" spans="1:23" x14ac:dyDescent="0.3">
      <c r="A46" s="55"/>
      <c r="B46" s="55"/>
      <c r="C46" s="55"/>
      <c r="D46" s="55"/>
      <c r="E46" s="56"/>
      <c r="F46" s="55"/>
      <c r="G46" s="56"/>
      <c r="H46" s="56"/>
      <c r="I46" s="56"/>
      <c r="J46" s="55"/>
      <c r="K46" s="55"/>
      <c r="L46" s="55"/>
      <c r="M46" s="57"/>
      <c r="R46" s="245"/>
      <c r="S46" s="245"/>
      <c r="T46" s="55"/>
      <c r="U46" s="55"/>
      <c r="V46" s="55"/>
    </row>
    <row r="47" spans="1:23" x14ac:dyDescent="0.3">
      <c r="A47" s="55"/>
      <c r="B47" s="55"/>
      <c r="C47" s="55"/>
      <c r="D47" s="55"/>
      <c r="E47" s="56"/>
      <c r="F47" s="55"/>
      <c r="G47" s="56"/>
      <c r="H47" s="56"/>
      <c r="I47" s="56"/>
      <c r="J47" s="55"/>
      <c r="K47" s="55"/>
      <c r="L47" s="55"/>
      <c r="M47" s="57"/>
      <c r="R47" s="245"/>
      <c r="S47" s="245"/>
      <c r="T47" s="55"/>
      <c r="U47" s="55"/>
      <c r="V47" s="55"/>
    </row>
    <row r="48" spans="1:23" x14ac:dyDescent="0.3">
      <c r="A48" s="55"/>
      <c r="B48" s="55"/>
      <c r="C48" s="55"/>
      <c r="D48" s="55"/>
      <c r="E48" s="56"/>
      <c r="F48" s="55"/>
      <c r="G48" s="56"/>
      <c r="H48" s="56"/>
      <c r="I48" s="56"/>
      <c r="J48" s="55"/>
      <c r="K48" s="55"/>
      <c r="L48" s="55"/>
      <c r="M48" s="57"/>
      <c r="R48" s="245"/>
      <c r="S48" s="245"/>
      <c r="T48" s="55"/>
      <c r="U48" s="55"/>
      <c r="V48" s="55"/>
    </row>
    <row r="49" spans="1:22" x14ac:dyDescent="0.3">
      <c r="A49" s="55"/>
      <c r="B49" s="55"/>
      <c r="C49" s="55"/>
      <c r="D49" s="55"/>
      <c r="E49" s="56"/>
      <c r="F49" s="55"/>
      <c r="G49" s="56"/>
      <c r="H49" s="56"/>
      <c r="I49" s="56"/>
      <c r="J49" s="55"/>
      <c r="K49" s="55"/>
      <c r="L49" s="55"/>
      <c r="M49" s="57"/>
      <c r="R49" s="245"/>
      <c r="S49" s="245"/>
      <c r="T49" s="55"/>
      <c r="U49" s="55"/>
      <c r="V49" s="55"/>
    </row>
    <row r="50" spans="1:22" x14ac:dyDescent="0.3">
      <c r="A50" s="55"/>
      <c r="B50" s="55"/>
      <c r="C50" s="55"/>
      <c r="D50" s="55"/>
      <c r="E50" s="56"/>
      <c r="F50" s="55"/>
      <c r="G50" s="56"/>
      <c r="H50" s="56"/>
      <c r="I50" s="56"/>
      <c r="J50" s="55"/>
      <c r="K50" s="55"/>
      <c r="L50" s="55"/>
      <c r="M50" s="57"/>
      <c r="R50" s="245"/>
      <c r="S50" s="245"/>
      <c r="T50" s="55"/>
      <c r="U50" s="55"/>
      <c r="V50" s="55"/>
    </row>
    <row r="51" spans="1:22" x14ac:dyDescent="0.3">
      <c r="A51" s="55"/>
      <c r="B51" s="55"/>
      <c r="C51" s="55"/>
      <c r="D51" s="55"/>
      <c r="E51" s="56"/>
      <c r="F51" s="55"/>
      <c r="G51" s="56"/>
      <c r="H51" s="56"/>
      <c r="I51" s="56"/>
      <c r="J51" s="55"/>
      <c r="K51" s="55"/>
      <c r="L51" s="55"/>
      <c r="M51" s="57"/>
      <c r="R51" s="245"/>
      <c r="S51" s="245"/>
      <c r="T51" s="55"/>
      <c r="U51" s="55"/>
      <c r="V51" s="55"/>
    </row>
    <row r="52" spans="1:22" x14ac:dyDescent="0.3">
      <c r="A52" s="55"/>
      <c r="B52" s="55"/>
      <c r="C52" s="55"/>
      <c r="D52" s="55"/>
      <c r="E52" s="56"/>
      <c r="F52" s="55"/>
      <c r="G52" s="56"/>
      <c r="H52" s="56"/>
      <c r="I52" s="56"/>
      <c r="J52" s="55"/>
      <c r="K52" s="55"/>
      <c r="L52" s="55"/>
      <c r="M52" s="57"/>
      <c r="R52" s="245"/>
      <c r="S52" s="245"/>
      <c r="T52" s="55"/>
      <c r="U52" s="55"/>
      <c r="V52" s="55"/>
    </row>
    <row r="53" spans="1:22" x14ac:dyDescent="0.3">
      <c r="A53" s="55"/>
      <c r="B53" s="55"/>
      <c r="C53" s="55"/>
      <c r="D53" s="55"/>
      <c r="E53" s="56"/>
      <c r="F53" s="55"/>
      <c r="G53" s="56"/>
      <c r="H53" s="56"/>
      <c r="I53" s="56"/>
      <c r="J53" s="55"/>
      <c r="K53" s="55"/>
      <c r="L53" s="55"/>
      <c r="M53" s="57"/>
      <c r="R53" s="245"/>
      <c r="S53" s="245"/>
      <c r="T53" s="55"/>
      <c r="U53" s="55"/>
      <c r="V53" s="55"/>
    </row>
    <row r="54" spans="1:22" x14ac:dyDescent="0.3">
      <c r="A54" s="55"/>
      <c r="B54" s="55"/>
      <c r="C54" s="55"/>
      <c r="D54" s="55"/>
      <c r="E54" s="56"/>
      <c r="F54" s="55"/>
      <c r="G54" s="56"/>
      <c r="H54" s="56"/>
      <c r="I54" s="56"/>
      <c r="J54" s="55"/>
      <c r="K54" s="55"/>
      <c r="L54" s="55"/>
      <c r="M54" s="57"/>
      <c r="R54" s="245"/>
      <c r="S54" s="245"/>
      <c r="T54" s="55"/>
      <c r="U54" s="55"/>
      <c r="V54" s="55"/>
    </row>
    <row r="55" spans="1:22" x14ac:dyDescent="0.3">
      <c r="A55" s="55"/>
      <c r="B55" s="55"/>
      <c r="C55" s="55"/>
      <c r="D55" s="55"/>
      <c r="E55" s="56"/>
      <c r="F55" s="55"/>
      <c r="G55" s="56"/>
      <c r="H55" s="56"/>
      <c r="I55" s="56"/>
      <c r="J55" s="55"/>
      <c r="K55" s="55"/>
      <c r="L55" s="55"/>
      <c r="M55" s="57"/>
      <c r="R55" s="245"/>
      <c r="S55" s="245"/>
      <c r="T55" s="55"/>
      <c r="U55" s="55"/>
      <c r="V55" s="55"/>
    </row>
    <row r="56" spans="1:22" x14ac:dyDescent="0.3">
      <c r="A56" s="55"/>
      <c r="B56" s="55"/>
      <c r="C56" s="55"/>
      <c r="D56" s="55"/>
      <c r="E56" s="56"/>
      <c r="F56" s="55"/>
      <c r="G56" s="56"/>
      <c r="H56" s="56"/>
      <c r="I56" s="56"/>
      <c r="J56" s="55"/>
      <c r="K56" s="55"/>
      <c r="L56" s="55"/>
      <c r="M56" s="57"/>
      <c r="R56" s="245"/>
      <c r="S56" s="245"/>
      <c r="T56" s="55"/>
      <c r="U56" s="55"/>
      <c r="V56" s="55"/>
    </row>
    <row r="57" spans="1:22" x14ac:dyDescent="0.3">
      <c r="A57" s="55"/>
      <c r="B57" s="55"/>
      <c r="C57" s="55"/>
      <c r="D57" s="55"/>
      <c r="E57" s="56"/>
      <c r="F57" s="55"/>
      <c r="G57" s="56"/>
      <c r="H57" s="56"/>
      <c r="I57" s="56"/>
      <c r="J57" s="55"/>
      <c r="K57" s="55"/>
      <c r="L57" s="55"/>
      <c r="M57" s="57"/>
      <c r="R57" s="245"/>
      <c r="S57" s="245"/>
      <c r="T57" s="55"/>
      <c r="U57" s="55"/>
      <c r="V57" s="55"/>
    </row>
    <row r="58" spans="1:22" x14ac:dyDescent="0.3">
      <c r="A58" s="55"/>
      <c r="B58" s="55"/>
      <c r="C58" s="55"/>
      <c r="D58" s="55"/>
      <c r="E58" s="56"/>
      <c r="F58" s="55"/>
      <c r="G58" s="56"/>
      <c r="H58" s="56"/>
      <c r="I58" s="56"/>
      <c r="J58" s="55"/>
      <c r="K58" s="55"/>
      <c r="L58" s="55"/>
      <c r="M58" s="57"/>
      <c r="R58" s="245"/>
      <c r="S58" s="245"/>
      <c r="T58" s="55"/>
      <c r="U58" s="55"/>
      <c r="V58" s="55"/>
    </row>
    <row r="59" spans="1:22" x14ac:dyDescent="0.3">
      <c r="A59" s="55"/>
      <c r="B59" s="55"/>
      <c r="C59" s="55"/>
      <c r="D59" s="55"/>
      <c r="E59" s="56"/>
      <c r="F59" s="55"/>
      <c r="G59" s="56"/>
      <c r="H59" s="56"/>
      <c r="I59" s="56"/>
      <c r="J59" s="55"/>
      <c r="K59" s="55"/>
      <c r="L59" s="55"/>
      <c r="M59" s="57"/>
      <c r="R59" s="245"/>
      <c r="S59" s="245"/>
      <c r="T59" s="55"/>
      <c r="U59" s="55"/>
      <c r="V59" s="55"/>
    </row>
    <row r="60" spans="1:22" x14ac:dyDescent="0.3">
      <c r="A60" s="55"/>
      <c r="B60" s="55"/>
      <c r="C60" s="55"/>
      <c r="D60" s="55"/>
      <c r="E60" s="56"/>
      <c r="F60" s="55"/>
      <c r="G60" s="56"/>
      <c r="H60" s="56"/>
      <c r="I60" s="56"/>
      <c r="J60" s="55"/>
      <c r="K60" s="55"/>
      <c r="L60" s="55"/>
      <c r="M60" s="57"/>
      <c r="R60" s="245"/>
      <c r="S60" s="245"/>
      <c r="T60" s="55"/>
      <c r="U60" s="55"/>
      <c r="V60" s="55"/>
    </row>
    <row r="61" spans="1:22" x14ac:dyDescent="0.3">
      <c r="A61" s="55"/>
      <c r="B61" s="55"/>
      <c r="C61" s="55"/>
      <c r="D61" s="55"/>
      <c r="E61" s="56"/>
      <c r="F61" s="55"/>
      <c r="G61" s="56"/>
      <c r="H61" s="56"/>
      <c r="I61" s="56"/>
      <c r="J61" s="55"/>
      <c r="K61" s="55"/>
      <c r="L61" s="55"/>
      <c r="M61" s="57"/>
      <c r="R61" s="245"/>
      <c r="S61" s="245"/>
      <c r="T61" s="55"/>
      <c r="U61" s="55"/>
      <c r="V61" s="55"/>
    </row>
    <row r="62" spans="1:22" x14ac:dyDescent="0.3">
      <c r="A62" s="55"/>
      <c r="B62" s="55"/>
      <c r="C62" s="55"/>
      <c r="D62" s="55"/>
      <c r="E62" s="56"/>
      <c r="F62" s="55"/>
      <c r="G62" s="56"/>
      <c r="H62" s="56"/>
      <c r="I62" s="56"/>
      <c r="J62" s="55"/>
      <c r="K62" s="55"/>
      <c r="L62" s="55"/>
      <c r="M62" s="57"/>
      <c r="R62" s="245"/>
      <c r="S62" s="245"/>
      <c r="T62" s="55"/>
      <c r="U62" s="55"/>
      <c r="V62" s="55"/>
    </row>
    <row r="63" spans="1:22" x14ac:dyDescent="0.3">
      <c r="A63" s="55"/>
      <c r="B63" s="55"/>
      <c r="C63" s="55"/>
      <c r="D63" s="55"/>
      <c r="E63" s="56"/>
      <c r="F63" s="55"/>
      <c r="G63" s="56"/>
      <c r="H63" s="56"/>
      <c r="I63" s="56"/>
      <c r="J63" s="55"/>
      <c r="K63" s="55"/>
      <c r="L63" s="55"/>
      <c r="M63" s="57"/>
      <c r="R63" s="245"/>
      <c r="S63" s="245"/>
      <c r="T63" s="55"/>
      <c r="U63" s="55"/>
      <c r="V63" s="55"/>
    </row>
    <row r="64" spans="1:22" x14ac:dyDescent="0.3">
      <c r="A64" s="55"/>
      <c r="B64" s="55"/>
      <c r="C64" s="55"/>
      <c r="D64" s="55"/>
      <c r="E64" s="56"/>
      <c r="F64" s="55"/>
      <c r="G64" s="56"/>
      <c r="H64" s="56"/>
      <c r="I64" s="56"/>
      <c r="J64" s="55"/>
      <c r="K64" s="55"/>
      <c r="L64" s="55"/>
      <c r="M64" s="57"/>
      <c r="R64" s="245"/>
      <c r="S64" s="245"/>
      <c r="T64" s="55"/>
      <c r="U64" s="55"/>
      <c r="V64" s="55"/>
    </row>
    <row r="65" spans="1:22" x14ac:dyDescent="0.3">
      <c r="A65" s="55"/>
      <c r="B65" s="55"/>
      <c r="C65" s="55"/>
      <c r="D65" s="55"/>
      <c r="E65" s="56"/>
      <c r="F65" s="55"/>
      <c r="G65" s="56"/>
      <c r="H65" s="56"/>
      <c r="I65" s="56"/>
      <c r="J65" s="55"/>
      <c r="K65" s="55"/>
      <c r="L65" s="55"/>
      <c r="M65" s="57"/>
      <c r="R65" s="245"/>
      <c r="S65" s="245"/>
      <c r="T65" s="55"/>
      <c r="U65" s="55"/>
      <c r="V65" s="55"/>
    </row>
    <row r="66" spans="1:22" x14ac:dyDescent="0.3">
      <c r="A66" s="55"/>
      <c r="B66" s="55"/>
      <c r="C66" s="55"/>
      <c r="D66" s="55"/>
      <c r="E66" s="56"/>
      <c r="F66" s="55"/>
      <c r="G66" s="56"/>
      <c r="H66" s="56"/>
      <c r="I66" s="56"/>
      <c r="J66" s="55"/>
      <c r="K66" s="55"/>
      <c r="L66" s="55"/>
      <c r="M66" s="57"/>
      <c r="R66" s="245"/>
      <c r="S66" s="245"/>
      <c r="T66" s="55"/>
      <c r="U66" s="55"/>
      <c r="V66" s="55"/>
    </row>
    <row r="67" spans="1:22" x14ac:dyDescent="0.3">
      <c r="A67" s="55"/>
      <c r="B67" s="55"/>
      <c r="C67" s="55"/>
      <c r="D67" s="55"/>
      <c r="E67" s="56"/>
      <c r="F67" s="55"/>
      <c r="G67" s="56"/>
      <c r="H67" s="56"/>
      <c r="I67" s="56"/>
      <c r="J67" s="55"/>
      <c r="K67" s="55"/>
      <c r="L67" s="55"/>
      <c r="M67" s="57"/>
      <c r="R67" s="245"/>
      <c r="S67" s="245"/>
      <c r="T67" s="55"/>
      <c r="U67" s="55"/>
      <c r="V67" s="55"/>
    </row>
    <row r="68" spans="1:22" x14ac:dyDescent="0.3">
      <c r="A68" s="55"/>
      <c r="B68" s="55"/>
      <c r="C68" s="55"/>
      <c r="D68" s="55"/>
      <c r="E68" s="56"/>
      <c r="F68" s="55"/>
      <c r="G68" s="56"/>
      <c r="H68" s="56"/>
      <c r="I68" s="56"/>
      <c r="J68" s="55"/>
      <c r="K68" s="55"/>
      <c r="L68" s="55"/>
      <c r="M68" s="57"/>
      <c r="R68" s="245"/>
      <c r="S68" s="245"/>
      <c r="T68" s="55"/>
      <c r="U68" s="55"/>
      <c r="V68" s="55"/>
    </row>
    <row r="69" spans="1:22" x14ac:dyDescent="0.3">
      <c r="A69" s="55"/>
      <c r="B69" s="55"/>
      <c r="C69" s="55"/>
      <c r="D69" s="55"/>
      <c r="E69" s="56"/>
      <c r="F69" s="55"/>
      <c r="G69" s="56"/>
      <c r="H69" s="56"/>
      <c r="I69" s="56"/>
      <c r="J69" s="55"/>
      <c r="K69" s="55"/>
      <c r="L69" s="55"/>
      <c r="M69" s="57"/>
      <c r="R69" s="245"/>
      <c r="S69" s="245"/>
      <c r="T69" s="55"/>
      <c r="U69" s="55"/>
      <c r="V69" s="55"/>
    </row>
    <row r="70" spans="1:22" x14ac:dyDescent="0.3">
      <c r="A70" s="55"/>
      <c r="B70" s="55"/>
      <c r="C70" s="55"/>
      <c r="D70" s="55"/>
      <c r="E70" s="56"/>
      <c r="F70" s="55"/>
      <c r="G70" s="56"/>
      <c r="H70" s="56"/>
      <c r="I70" s="56"/>
      <c r="J70" s="55"/>
      <c r="K70" s="55"/>
      <c r="L70" s="55"/>
      <c r="M70" s="57"/>
      <c r="R70" s="245"/>
      <c r="S70" s="245"/>
      <c r="T70" s="55"/>
      <c r="U70" s="55"/>
      <c r="V70" s="55"/>
    </row>
    <row r="71" spans="1:22" x14ac:dyDescent="0.3">
      <c r="A71" s="55"/>
      <c r="B71" s="55"/>
      <c r="C71" s="55"/>
      <c r="D71" s="55"/>
      <c r="E71" s="56"/>
      <c r="F71" s="55"/>
      <c r="G71" s="56"/>
      <c r="H71" s="56"/>
      <c r="I71" s="56"/>
      <c r="J71" s="55"/>
      <c r="K71" s="55"/>
      <c r="L71" s="55"/>
      <c r="M71" s="57"/>
      <c r="R71" s="245"/>
      <c r="S71" s="245"/>
      <c r="T71" s="55"/>
      <c r="U71" s="55"/>
      <c r="V71" s="55"/>
    </row>
    <row r="72" spans="1:22" x14ac:dyDescent="0.3">
      <c r="A72" s="55"/>
      <c r="B72" s="55"/>
      <c r="C72" s="55"/>
      <c r="D72" s="55"/>
      <c r="E72" s="56"/>
      <c r="F72" s="55"/>
      <c r="G72" s="56"/>
      <c r="H72" s="56"/>
      <c r="I72" s="56"/>
      <c r="J72" s="55"/>
      <c r="K72" s="55"/>
      <c r="L72" s="55"/>
      <c r="M72" s="57"/>
      <c r="R72" s="245"/>
      <c r="S72" s="245"/>
      <c r="T72" s="55"/>
      <c r="U72" s="55"/>
      <c r="V72" s="55"/>
    </row>
    <row r="73" spans="1:22" x14ac:dyDescent="0.3">
      <c r="A73" s="55"/>
      <c r="B73" s="55"/>
      <c r="C73" s="55"/>
      <c r="D73" s="55"/>
      <c r="E73" s="56"/>
      <c r="F73" s="55"/>
      <c r="G73" s="56"/>
      <c r="H73" s="56"/>
      <c r="I73" s="56"/>
      <c r="J73" s="55"/>
      <c r="K73" s="55"/>
      <c r="L73" s="55"/>
      <c r="M73" s="57"/>
      <c r="R73" s="245"/>
      <c r="S73" s="245"/>
      <c r="T73" s="55"/>
      <c r="U73" s="55"/>
      <c r="V73" s="55"/>
    </row>
    <row r="74" spans="1:22" x14ac:dyDescent="0.3">
      <c r="A74" s="55"/>
      <c r="B74" s="55"/>
      <c r="C74" s="55"/>
      <c r="D74" s="55"/>
      <c r="E74" s="56"/>
      <c r="F74" s="55"/>
      <c r="G74" s="56"/>
      <c r="H74" s="56"/>
      <c r="I74" s="56"/>
      <c r="J74" s="55"/>
      <c r="K74" s="55"/>
      <c r="L74" s="55"/>
      <c r="M74" s="57"/>
      <c r="R74" s="245"/>
      <c r="S74" s="245"/>
      <c r="T74" s="55"/>
      <c r="U74" s="55"/>
      <c r="V74" s="55"/>
    </row>
    <row r="75" spans="1:22" x14ac:dyDescent="0.3">
      <c r="A75" s="55"/>
      <c r="B75" s="55"/>
      <c r="C75" s="55"/>
      <c r="D75" s="55"/>
      <c r="E75" s="56"/>
      <c r="F75" s="55"/>
      <c r="G75" s="56"/>
      <c r="H75" s="56"/>
      <c r="I75" s="56"/>
      <c r="J75" s="55"/>
      <c r="K75" s="55"/>
      <c r="L75" s="55"/>
      <c r="M75" s="57"/>
      <c r="R75" s="245"/>
      <c r="S75" s="245"/>
      <c r="T75" s="55"/>
      <c r="U75" s="55"/>
      <c r="V75" s="55"/>
    </row>
    <row r="76" spans="1:22" x14ac:dyDescent="0.3">
      <c r="A76" s="55"/>
      <c r="B76" s="55"/>
      <c r="C76" s="55"/>
      <c r="D76" s="55"/>
      <c r="E76" s="56"/>
      <c r="F76" s="55"/>
      <c r="G76" s="56"/>
      <c r="H76" s="56"/>
      <c r="I76" s="56"/>
      <c r="J76" s="55"/>
      <c r="K76" s="55"/>
      <c r="L76" s="55"/>
      <c r="M76" s="57"/>
      <c r="R76" s="245"/>
      <c r="S76" s="245"/>
      <c r="T76" s="55"/>
      <c r="U76" s="55"/>
      <c r="V76" s="55"/>
    </row>
    <row r="77" spans="1:22" x14ac:dyDescent="0.3">
      <c r="A77" s="55"/>
      <c r="B77" s="55"/>
      <c r="C77" s="55"/>
      <c r="D77" s="55"/>
      <c r="E77" s="56"/>
      <c r="F77" s="55"/>
      <c r="G77" s="56"/>
      <c r="H77" s="56"/>
      <c r="I77" s="56"/>
      <c r="J77" s="55"/>
      <c r="K77" s="55"/>
      <c r="L77" s="55"/>
      <c r="M77" s="57"/>
      <c r="R77" s="245"/>
      <c r="S77" s="245"/>
      <c r="T77" s="55"/>
      <c r="U77" s="55"/>
      <c r="V77" s="55"/>
    </row>
    <row r="78" spans="1:22" x14ac:dyDescent="0.3">
      <c r="A78" s="55"/>
      <c r="B78" s="55"/>
      <c r="C78" s="55"/>
      <c r="D78" s="55"/>
      <c r="E78" s="56"/>
      <c r="F78" s="55"/>
      <c r="G78" s="56"/>
      <c r="H78" s="56"/>
      <c r="I78" s="56"/>
      <c r="J78" s="55"/>
      <c r="K78" s="55"/>
      <c r="L78" s="55"/>
      <c r="M78" s="57"/>
      <c r="R78" s="245"/>
      <c r="S78" s="245"/>
      <c r="T78" s="55"/>
      <c r="U78" s="55"/>
      <c r="V78" s="55"/>
    </row>
    <row r="79" spans="1:22" x14ac:dyDescent="0.3">
      <c r="A79" s="55"/>
      <c r="B79" s="55"/>
      <c r="C79" s="55"/>
      <c r="D79" s="55"/>
      <c r="E79" s="56"/>
      <c r="F79" s="55"/>
      <c r="G79" s="56"/>
      <c r="H79" s="56"/>
      <c r="I79" s="56"/>
      <c r="J79" s="55"/>
      <c r="K79" s="55"/>
      <c r="L79" s="55"/>
      <c r="M79" s="57"/>
      <c r="R79" s="245"/>
      <c r="S79" s="245"/>
      <c r="T79" s="55"/>
      <c r="U79" s="55"/>
      <c r="V79" s="55"/>
    </row>
    <row r="80" spans="1:22" x14ac:dyDescent="0.3">
      <c r="A80" s="55"/>
      <c r="B80" s="55"/>
      <c r="C80" s="55"/>
      <c r="D80" s="55"/>
      <c r="E80" s="56"/>
      <c r="F80" s="55"/>
      <c r="G80" s="56"/>
      <c r="H80" s="56"/>
      <c r="I80" s="56"/>
      <c r="J80" s="55"/>
      <c r="K80" s="55"/>
      <c r="L80" s="55"/>
      <c r="M80" s="57"/>
      <c r="R80" s="245"/>
      <c r="S80" s="245"/>
      <c r="T80" s="55"/>
      <c r="U80" s="55"/>
      <c r="V80" s="55"/>
    </row>
    <row r="81" spans="1:22" x14ac:dyDescent="0.3">
      <c r="A81" s="55"/>
      <c r="B81" s="55"/>
      <c r="C81" s="55"/>
      <c r="D81" s="55"/>
      <c r="E81" s="56"/>
      <c r="F81" s="55"/>
      <c r="G81" s="56"/>
      <c r="H81" s="56"/>
      <c r="I81" s="56"/>
      <c r="J81" s="55"/>
      <c r="K81" s="55"/>
      <c r="L81" s="55"/>
      <c r="M81" s="57"/>
      <c r="R81" s="245"/>
      <c r="S81" s="245"/>
      <c r="T81" s="55"/>
      <c r="U81" s="55"/>
      <c r="V81" s="55"/>
    </row>
    <row r="82" spans="1:22" x14ac:dyDescent="0.3">
      <c r="A82" s="55"/>
      <c r="B82" s="55"/>
      <c r="C82" s="55"/>
      <c r="D82" s="55"/>
      <c r="E82" s="56"/>
      <c r="F82" s="55"/>
      <c r="G82" s="56"/>
      <c r="H82" s="56"/>
      <c r="I82" s="56"/>
      <c r="J82" s="55"/>
      <c r="K82" s="55"/>
      <c r="L82" s="55"/>
      <c r="M82" s="57"/>
      <c r="R82" s="245"/>
      <c r="S82" s="245"/>
      <c r="T82" s="55"/>
      <c r="U82" s="55"/>
      <c r="V82" s="55"/>
    </row>
    <row r="83" spans="1:22" x14ac:dyDescent="0.3">
      <c r="A83" s="55"/>
      <c r="B83" s="55"/>
      <c r="C83" s="55"/>
      <c r="D83" s="55"/>
      <c r="E83" s="56"/>
      <c r="F83" s="55"/>
      <c r="G83" s="56"/>
      <c r="H83" s="56"/>
      <c r="I83" s="56"/>
      <c r="J83" s="55"/>
      <c r="K83" s="55"/>
      <c r="L83" s="55"/>
      <c r="M83" s="57"/>
      <c r="R83" s="245"/>
      <c r="S83" s="245"/>
      <c r="T83" s="55"/>
      <c r="U83" s="55"/>
      <c r="V83" s="55"/>
    </row>
    <row r="84" spans="1:22" x14ac:dyDescent="0.3">
      <c r="A84" s="55"/>
      <c r="B84" s="55"/>
      <c r="C84" s="55"/>
      <c r="D84" s="55"/>
      <c r="E84" s="56"/>
      <c r="F84" s="55"/>
      <c r="G84" s="56"/>
      <c r="H84" s="56"/>
      <c r="I84" s="56"/>
      <c r="J84" s="55"/>
      <c r="K84" s="55"/>
      <c r="L84" s="55"/>
      <c r="M84" s="57"/>
      <c r="R84" s="245"/>
      <c r="S84" s="245"/>
      <c r="T84" s="55"/>
      <c r="U84" s="55"/>
      <c r="V84" s="55"/>
    </row>
    <row r="85" spans="1:22" x14ac:dyDescent="0.3">
      <c r="A85" s="55"/>
      <c r="B85" s="55"/>
      <c r="C85" s="55"/>
      <c r="D85" s="55"/>
      <c r="E85" s="56"/>
      <c r="F85" s="55"/>
      <c r="G85" s="56"/>
      <c r="H85" s="56"/>
      <c r="I85" s="56"/>
      <c r="J85" s="55"/>
      <c r="K85" s="55"/>
      <c r="L85" s="55"/>
      <c r="M85" s="57"/>
      <c r="R85" s="245"/>
      <c r="S85" s="245"/>
      <c r="T85" s="55"/>
      <c r="U85" s="55"/>
      <c r="V85" s="55"/>
    </row>
    <row r="86" spans="1:22" x14ac:dyDescent="0.3">
      <c r="A86" s="55"/>
      <c r="B86" s="55"/>
      <c r="C86" s="55"/>
      <c r="D86" s="55"/>
      <c r="E86" s="56"/>
      <c r="F86" s="55"/>
      <c r="G86" s="56"/>
      <c r="H86" s="56"/>
      <c r="I86" s="56"/>
      <c r="J86" s="55"/>
      <c r="K86" s="55"/>
      <c r="L86" s="55"/>
      <c r="M86" s="57"/>
      <c r="R86" s="245"/>
      <c r="S86" s="245"/>
      <c r="T86" s="55"/>
      <c r="U86" s="55"/>
      <c r="V86" s="55"/>
    </row>
    <row r="87" spans="1:22" x14ac:dyDescent="0.3">
      <c r="A87" s="55"/>
      <c r="B87" s="55"/>
      <c r="C87" s="55"/>
      <c r="D87" s="55"/>
      <c r="E87" s="56"/>
      <c r="F87" s="55"/>
      <c r="G87" s="56"/>
      <c r="H87" s="56"/>
      <c r="I87" s="56"/>
      <c r="J87" s="55"/>
      <c r="K87" s="55"/>
      <c r="L87" s="55"/>
      <c r="M87" s="57"/>
      <c r="R87" s="245"/>
      <c r="S87" s="245"/>
      <c r="T87" s="55"/>
      <c r="U87" s="55"/>
      <c r="V87" s="55"/>
    </row>
    <row r="88" spans="1:22" x14ac:dyDescent="0.3">
      <c r="A88" s="55"/>
      <c r="B88" s="55"/>
      <c r="C88" s="55"/>
      <c r="D88" s="55"/>
      <c r="E88" s="56"/>
      <c r="F88" s="55"/>
      <c r="G88" s="56"/>
      <c r="H88" s="56"/>
      <c r="I88" s="56"/>
      <c r="J88" s="55"/>
      <c r="K88" s="55"/>
      <c r="L88" s="55"/>
      <c r="M88" s="57"/>
      <c r="R88" s="245"/>
      <c r="S88" s="245"/>
      <c r="T88" s="55"/>
      <c r="U88" s="55"/>
      <c r="V88" s="55"/>
    </row>
    <row r="89" spans="1:22" x14ac:dyDescent="0.3">
      <c r="A89" s="55"/>
      <c r="B89" s="55"/>
      <c r="C89" s="55"/>
      <c r="D89" s="55"/>
      <c r="E89" s="56"/>
      <c r="F89" s="55"/>
      <c r="G89" s="56"/>
      <c r="H89" s="56"/>
      <c r="I89" s="56"/>
      <c r="J89" s="55"/>
      <c r="K89" s="55"/>
      <c r="L89" s="55"/>
      <c r="M89" s="57"/>
      <c r="R89" s="245"/>
      <c r="S89" s="245"/>
      <c r="T89" s="55"/>
      <c r="U89" s="55"/>
      <c r="V89" s="55"/>
    </row>
    <row r="90" spans="1:22" x14ac:dyDescent="0.3">
      <c r="A90" s="55"/>
      <c r="B90" s="55"/>
      <c r="C90" s="55"/>
      <c r="D90" s="55"/>
      <c r="E90" s="56"/>
      <c r="F90" s="55"/>
      <c r="G90" s="56"/>
      <c r="H90" s="56"/>
      <c r="I90" s="56"/>
      <c r="J90" s="55"/>
      <c r="K90" s="55"/>
      <c r="L90" s="55"/>
      <c r="M90" s="57"/>
      <c r="R90" s="245"/>
      <c r="S90" s="245"/>
      <c r="T90" s="55"/>
      <c r="U90" s="55"/>
      <c r="V90" s="55"/>
    </row>
    <row r="91" spans="1:22" x14ac:dyDescent="0.3">
      <c r="A91" s="55"/>
      <c r="B91" s="55"/>
      <c r="C91" s="55"/>
      <c r="D91" s="55"/>
      <c r="E91" s="56"/>
      <c r="F91" s="55"/>
      <c r="G91" s="56"/>
      <c r="H91" s="56"/>
      <c r="I91" s="56"/>
      <c r="J91" s="55"/>
      <c r="K91" s="55"/>
      <c r="L91" s="55"/>
      <c r="M91" s="57"/>
      <c r="R91" s="245"/>
      <c r="S91" s="245"/>
      <c r="T91" s="55"/>
      <c r="U91" s="55"/>
      <c r="V91" s="55"/>
    </row>
    <row r="92" spans="1:22" x14ac:dyDescent="0.3">
      <c r="A92" s="55"/>
      <c r="B92" s="55"/>
      <c r="C92" s="55"/>
      <c r="D92" s="55"/>
      <c r="E92" s="56"/>
      <c r="F92" s="55"/>
      <c r="G92" s="56"/>
      <c r="H92" s="56"/>
      <c r="I92" s="56"/>
      <c r="J92" s="55"/>
      <c r="K92" s="55"/>
      <c r="L92" s="55"/>
      <c r="M92" s="57"/>
      <c r="R92" s="245"/>
      <c r="S92" s="245"/>
      <c r="T92" s="55"/>
      <c r="U92" s="55"/>
      <c r="V92" s="55"/>
    </row>
    <row r="93" spans="1:22" x14ac:dyDescent="0.3">
      <c r="A93" s="55"/>
      <c r="B93" s="55"/>
      <c r="C93" s="55"/>
      <c r="D93" s="55"/>
      <c r="E93" s="56"/>
      <c r="F93" s="55"/>
      <c r="G93" s="56"/>
      <c r="H93" s="56"/>
      <c r="I93" s="56"/>
      <c r="J93" s="55"/>
      <c r="K93" s="55"/>
      <c r="L93" s="55"/>
      <c r="M93" s="57"/>
      <c r="R93" s="245"/>
      <c r="S93" s="245"/>
      <c r="T93" s="55"/>
      <c r="U93" s="55"/>
      <c r="V93" s="55"/>
    </row>
    <row r="94" spans="1:22" x14ac:dyDescent="0.3">
      <c r="A94" s="55"/>
      <c r="B94" s="55"/>
      <c r="C94" s="55"/>
      <c r="D94" s="55"/>
      <c r="E94" s="56"/>
      <c r="F94" s="55"/>
      <c r="G94" s="56"/>
      <c r="H94" s="56"/>
      <c r="I94" s="56"/>
      <c r="J94" s="55"/>
      <c r="K94" s="55"/>
      <c r="L94" s="55"/>
      <c r="M94" s="57"/>
      <c r="R94" s="245"/>
      <c r="S94" s="245"/>
      <c r="T94" s="55"/>
      <c r="U94" s="55"/>
      <c r="V94" s="55"/>
    </row>
    <row r="95" spans="1:22" x14ac:dyDescent="0.3">
      <c r="A95" s="55"/>
      <c r="B95" s="55"/>
      <c r="C95" s="55"/>
      <c r="D95" s="55"/>
      <c r="E95" s="56"/>
      <c r="F95" s="55"/>
      <c r="G95" s="56"/>
      <c r="H95" s="56"/>
      <c r="I95" s="56"/>
      <c r="J95" s="55"/>
      <c r="K95" s="55"/>
      <c r="L95" s="55"/>
      <c r="M95" s="57"/>
      <c r="R95" s="245"/>
      <c r="S95" s="245"/>
      <c r="T95" s="55"/>
      <c r="U95" s="55"/>
      <c r="V95" s="55"/>
    </row>
    <row r="96" spans="1:22" x14ac:dyDescent="0.3">
      <c r="A96" s="55"/>
      <c r="B96" s="55"/>
      <c r="C96" s="55"/>
      <c r="D96" s="55"/>
      <c r="E96" s="56"/>
      <c r="F96" s="55"/>
      <c r="G96" s="56"/>
      <c r="H96" s="56"/>
      <c r="I96" s="56"/>
      <c r="J96" s="55"/>
      <c r="K96" s="55"/>
      <c r="L96" s="55"/>
      <c r="M96" s="57"/>
      <c r="R96" s="245"/>
      <c r="S96" s="245"/>
      <c r="T96" s="55"/>
      <c r="U96" s="55"/>
      <c r="V96" s="55"/>
    </row>
    <row r="97" spans="1:22" x14ac:dyDescent="0.3">
      <c r="A97" s="55"/>
      <c r="B97" s="55"/>
      <c r="C97" s="55"/>
      <c r="D97" s="55"/>
      <c r="E97" s="56"/>
      <c r="F97" s="55"/>
      <c r="G97" s="56"/>
      <c r="H97" s="56"/>
      <c r="I97" s="56"/>
      <c r="J97" s="55"/>
      <c r="K97" s="55"/>
      <c r="L97" s="55"/>
      <c r="M97" s="57"/>
      <c r="R97" s="245"/>
      <c r="S97" s="245"/>
      <c r="T97" s="55"/>
      <c r="U97" s="55"/>
      <c r="V97" s="55"/>
    </row>
    <row r="98" spans="1:22" x14ac:dyDescent="0.3">
      <c r="A98" s="55"/>
      <c r="B98" s="55"/>
      <c r="C98" s="55"/>
      <c r="D98" s="55"/>
      <c r="E98" s="56"/>
      <c r="F98" s="55"/>
      <c r="G98" s="56"/>
      <c r="H98" s="56"/>
      <c r="I98" s="56"/>
      <c r="J98" s="55"/>
      <c r="K98" s="55"/>
      <c r="L98" s="55"/>
      <c r="M98" s="57"/>
      <c r="R98" s="245"/>
      <c r="S98" s="245"/>
      <c r="T98" s="55"/>
      <c r="U98" s="55"/>
      <c r="V98" s="55"/>
    </row>
    <row r="99" spans="1:22" x14ac:dyDescent="0.3">
      <c r="A99" s="55"/>
      <c r="B99" s="55"/>
      <c r="C99" s="55"/>
      <c r="D99" s="55"/>
      <c r="E99" s="56"/>
      <c r="F99" s="55"/>
      <c r="G99" s="56"/>
      <c r="H99" s="56"/>
      <c r="I99" s="56"/>
      <c r="J99" s="55"/>
      <c r="K99" s="55"/>
      <c r="L99" s="55"/>
      <c r="M99" s="57"/>
      <c r="R99" s="245"/>
      <c r="S99" s="245"/>
      <c r="T99" s="55"/>
      <c r="U99" s="55"/>
      <c r="V99" s="55"/>
    </row>
    <row r="100" spans="1:22" x14ac:dyDescent="0.3">
      <c r="A100" s="55"/>
      <c r="B100" s="55"/>
      <c r="C100" s="55"/>
      <c r="D100" s="55"/>
      <c r="E100" s="56"/>
      <c r="F100" s="55"/>
      <c r="G100" s="56"/>
      <c r="H100" s="56"/>
      <c r="I100" s="56"/>
      <c r="J100" s="55"/>
      <c r="K100" s="55"/>
      <c r="L100" s="55"/>
      <c r="M100" s="57"/>
      <c r="R100" s="245"/>
      <c r="S100" s="245"/>
      <c r="T100" s="55"/>
      <c r="U100" s="55"/>
      <c r="V100" s="55"/>
    </row>
    <row r="101" spans="1:22" x14ac:dyDescent="0.3">
      <c r="A101" s="55"/>
      <c r="B101" s="55"/>
      <c r="C101" s="55"/>
      <c r="D101" s="55"/>
      <c r="E101" s="56"/>
      <c r="F101" s="55"/>
      <c r="G101" s="56"/>
      <c r="H101" s="56"/>
      <c r="I101" s="56"/>
      <c r="J101" s="55"/>
      <c r="K101" s="55"/>
      <c r="L101" s="55"/>
      <c r="M101" s="57"/>
      <c r="R101" s="245"/>
      <c r="S101" s="245"/>
      <c r="T101" s="55"/>
      <c r="U101" s="55"/>
      <c r="V101" s="55"/>
    </row>
    <row r="102" spans="1:22" x14ac:dyDescent="0.3">
      <c r="A102" s="55"/>
      <c r="B102" s="55"/>
      <c r="C102" s="55"/>
      <c r="D102" s="55"/>
      <c r="E102" s="56"/>
      <c r="F102" s="55"/>
      <c r="G102" s="56"/>
      <c r="H102" s="56"/>
      <c r="I102" s="56"/>
      <c r="J102" s="55"/>
      <c r="K102" s="55"/>
      <c r="L102" s="55"/>
      <c r="M102" s="57"/>
      <c r="R102" s="245"/>
      <c r="S102" s="245"/>
      <c r="T102" s="55"/>
      <c r="U102" s="55"/>
      <c r="V102" s="55"/>
    </row>
    <row r="103" spans="1:22" x14ac:dyDescent="0.3">
      <c r="A103" s="55"/>
      <c r="B103" s="55"/>
      <c r="C103" s="55"/>
      <c r="D103" s="55"/>
      <c r="E103" s="56"/>
      <c r="F103" s="55"/>
      <c r="G103" s="56"/>
      <c r="H103" s="56"/>
      <c r="I103" s="56"/>
      <c r="J103" s="55"/>
      <c r="K103" s="55"/>
      <c r="L103" s="55"/>
      <c r="M103" s="57"/>
      <c r="R103" s="245"/>
      <c r="S103" s="245"/>
      <c r="T103" s="55"/>
      <c r="U103" s="55"/>
      <c r="V103" s="55"/>
    </row>
    <row r="104" spans="1:22" x14ac:dyDescent="0.3">
      <c r="A104" s="55"/>
      <c r="B104" s="55"/>
      <c r="C104" s="55"/>
      <c r="D104" s="55"/>
      <c r="E104" s="56"/>
      <c r="F104" s="55"/>
      <c r="G104" s="56"/>
      <c r="H104" s="56"/>
      <c r="I104" s="56"/>
      <c r="J104" s="55"/>
      <c r="K104" s="55"/>
      <c r="L104" s="55"/>
      <c r="M104" s="57"/>
      <c r="R104" s="245"/>
      <c r="S104" s="245"/>
      <c r="T104" s="55"/>
      <c r="U104" s="55"/>
      <c r="V104" s="55"/>
    </row>
    <row r="105" spans="1:22" x14ac:dyDescent="0.3">
      <c r="A105" s="55"/>
      <c r="B105" s="55"/>
      <c r="C105" s="55"/>
      <c r="D105" s="55"/>
      <c r="E105" s="56"/>
      <c r="F105" s="55"/>
      <c r="G105" s="56"/>
      <c r="H105" s="56"/>
      <c r="I105" s="56"/>
      <c r="J105" s="55"/>
      <c r="K105" s="55"/>
      <c r="L105" s="55"/>
      <c r="M105" s="57"/>
      <c r="R105" s="245"/>
      <c r="S105" s="245"/>
      <c r="T105" s="55"/>
      <c r="U105" s="55"/>
      <c r="V105" s="55"/>
    </row>
    <row r="106" spans="1:22" x14ac:dyDescent="0.3">
      <c r="A106" s="55"/>
      <c r="B106" s="55"/>
      <c r="C106" s="55"/>
      <c r="D106" s="55"/>
      <c r="E106" s="56"/>
      <c r="F106" s="55"/>
      <c r="G106" s="56"/>
      <c r="H106" s="56"/>
      <c r="I106" s="56"/>
      <c r="J106" s="55"/>
      <c r="K106" s="55"/>
      <c r="L106" s="55"/>
      <c r="M106" s="57"/>
      <c r="R106" s="245"/>
      <c r="S106" s="245"/>
      <c r="T106" s="55"/>
      <c r="U106" s="55"/>
      <c r="V106" s="55"/>
    </row>
    <row r="107" spans="1:22" x14ac:dyDescent="0.3">
      <c r="A107" s="55"/>
      <c r="B107" s="55"/>
      <c r="C107" s="55"/>
      <c r="D107" s="55"/>
      <c r="E107" s="56"/>
      <c r="F107" s="55"/>
      <c r="G107" s="56"/>
      <c r="H107" s="56"/>
      <c r="I107" s="56"/>
      <c r="J107" s="55"/>
      <c r="K107" s="55"/>
      <c r="L107" s="55"/>
      <c r="M107" s="57"/>
      <c r="R107" s="245"/>
      <c r="S107" s="245"/>
      <c r="T107" s="55"/>
      <c r="U107" s="55"/>
      <c r="V107" s="55"/>
    </row>
    <row r="108" spans="1:22" x14ac:dyDescent="0.3">
      <c r="A108" s="55"/>
      <c r="B108" s="55"/>
      <c r="C108" s="55"/>
      <c r="D108" s="55"/>
      <c r="E108" s="56"/>
      <c r="F108" s="55"/>
      <c r="G108" s="56"/>
      <c r="H108" s="56"/>
      <c r="I108" s="56"/>
      <c r="J108" s="55"/>
      <c r="K108" s="55"/>
      <c r="L108" s="55"/>
      <c r="M108" s="57"/>
      <c r="R108" s="245"/>
      <c r="S108" s="245"/>
      <c r="T108" s="55"/>
      <c r="U108" s="55"/>
      <c r="V108" s="55"/>
    </row>
    <row r="109" spans="1:22" x14ac:dyDescent="0.3">
      <c r="A109" s="55"/>
      <c r="B109" s="55"/>
      <c r="C109" s="55"/>
      <c r="D109" s="55"/>
      <c r="E109" s="56"/>
      <c r="F109" s="55"/>
      <c r="G109" s="56"/>
      <c r="H109" s="56"/>
      <c r="I109" s="56"/>
      <c r="J109" s="55"/>
      <c r="K109" s="55"/>
      <c r="L109" s="55"/>
      <c r="M109" s="57"/>
      <c r="R109" s="245"/>
      <c r="S109" s="245"/>
      <c r="T109" s="55"/>
      <c r="U109" s="55"/>
      <c r="V109" s="55"/>
    </row>
    <row r="110" spans="1:22" x14ac:dyDescent="0.3">
      <c r="A110" s="55"/>
      <c r="B110" s="55"/>
      <c r="C110" s="55"/>
      <c r="D110" s="55"/>
      <c r="E110" s="56"/>
      <c r="F110" s="55"/>
      <c r="G110" s="56"/>
      <c r="H110" s="56"/>
      <c r="I110" s="56"/>
      <c r="J110" s="55"/>
      <c r="K110" s="55"/>
      <c r="L110" s="55"/>
      <c r="M110" s="57"/>
      <c r="R110" s="245"/>
      <c r="S110" s="245"/>
      <c r="T110" s="55"/>
      <c r="U110" s="55"/>
      <c r="V110" s="55"/>
    </row>
    <row r="111" spans="1:22" x14ac:dyDescent="0.3">
      <c r="A111" s="55"/>
      <c r="B111" s="55"/>
      <c r="C111" s="55"/>
      <c r="D111" s="55"/>
      <c r="E111" s="56"/>
      <c r="F111" s="55"/>
      <c r="G111" s="56"/>
      <c r="H111" s="56"/>
      <c r="I111" s="56"/>
      <c r="J111" s="55"/>
      <c r="K111" s="55"/>
      <c r="L111" s="55"/>
      <c r="M111" s="57"/>
      <c r="R111" s="245"/>
      <c r="S111" s="245"/>
      <c r="T111" s="55"/>
      <c r="U111" s="55"/>
      <c r="V111" s="55"/>
    </row>
    <row r="112" spans="1:22" x14ac:dyDescent="0.3">
      <c r="A112" s="55"/>
      <c r="B112" s="55"/>
      <c r="C112" s="55"/>
      <c r="D112" s="55"/>
      <c r="E112" s="56"/>
      <c r="F112" s="55"/>
      <c r="G112" s="56"/>
      <c r="H112" s="56"/>
      <c r="I112" s="56"/>
      <c r="J112" s="55"/>
      <c r="K112" s="55"/>
      <c r="L112" s="55"/>
      <c r="M112" s="57"/>
      <c r="R112" s="245"/>
      <c r="S112" s="245"/>
      <c r="T112" s="55"/>
      <c r="U112" s="55"/>
      <c r="V112" s="55"/>
    </row>
    <row r="113" spans="1:22" x14ac:dyDescent="0.3">
      <c r="A113" s="55"/>
      <c r="B113" s="55"/>
      <c r="C113" s="55"/>
      <c r="D113" s="55"/>
      <c r="E113" s="56"/>
      <c r="F113" s="55"/>
      <c r="G113" s="56"/>
      <c r="H113" s="56"/>
      <c r="I113" s="56"/>
      <c r="J113" s="55"/>
      <c r="K113" s="55"/>
      <c r="L113" s="55"/>
      <c r="M113" s="57"/>
      <c r="R113" s="245"/>
      <c r="S113" s="245"/>
      <c r="T113" s="55"/>
      <c r="U113" s="55"/>
      <c r="V113" s="55"/>
    </row>
    <row r="114" spans="1:22" x14ac:dyDescent="0.3">
      <c r="A114" s="55"/>
      <c r="B114" s="55"/>
      <c r="C114" s="55"/>
      <c r="D114" s="55"/>
      <c r="E114" s="56"/>
      <c r="F114" s="55"/>
      <c r="G114" s="56"/>
      <c r="H114" s="56"/>
      <c r="I114" s="56"/>
      <c r="J114" s="55"/>
      <c r="K114" s="55"/>
      <c r="L114" s="55"/>
      <c r="M114" s="57"/>
      <c r="R114" s="245"/>
      <c r="S114" s="245"/>
      <c r="T114" s="55"/>
      <c r="U114" s="55"/>
      <c r="V114" s="55"/>
    </row>
    <row r="115" spans="1:22" x14ac:dyDescent="0.3">
      <c r="A115" s="55"/>
      <c r="B115" s="55"/>
      <c r="C115" s="55"/>
      <c r="D115" s="55"/>
      <c r="E115" s="56"/>
      <c r="F115" s="55"/>
      <c r="G115" s="56"/>
      <c r="H115" s="56"/>
      <c r="I115" s="56"/>
      <c r="J115" s="55"/>
      <c r="K115" s="55"/>
      <c r="L115" s="55"/>
      <c r="M115" s="57"/>
      <c r="R115" s="245"/>
      <c r="S115" s="245"/>
      <c r="T115" s="55"/>
      <c r="U115" s="55"/>
      <c r="V115" s="55"/>
    </row>
    <row r="116" spans="1:22" x14ac:dyDescent="0.3">
      <c r="A116" s="55"/>
      <c r="B116" s="55"/>
      <c r="C116" s="55"/>
      <c r="D116" s="55"/>
      <c r="E116" s="56"/>
      <c r="F116" s="55"/>
      <c r="G116" s="56"/>
      <c r="H116" s="56"/>
      <c r="I116" s="56"/>
      <c r="J116" s="55"/>
      <c r="K116" s="55"/>
      <c r="L116" s="55"/>
      <c r="M116" s="57"/>
      <c r="R116" s="245"/>
      <c r="S116" s="245"/>
      <c r="T116" s="55"/>
      <c r="U116" s="55"/>
      <c r="V116" s="55"/>
    </row>
    <row r="117" spans="1:22" x14ac:dyDescent="0.3">
      <c r="A117" s="55"/>
      <c r="B117" s="55"/>
      <c r="C117" s="55"/>
      <c r="D117" s="55"/>
      <c r="E117" s="56"/>
      <c r="F117" s="55"/>
      <c r="G117" s="56"/>
      <c r="H117" s="56"/>
      <c r="I117" s="56"/>
      <c r="J117" s="55"/>
      <c r="K117" s="55"/>
      <c r="L117" s="55"/>
      <c r="M117" s="57"/>
      <c r="R117" s="245"/>
      <c r="S117" s="245"/>
      <c r="T117" s="55"/>
      <c r="U117" s="55"/>
      <c r="V117" s="55"/>
    </row>
    <row r="118" spans="1:22" x14ac:dyDescent="0.3">
      <c r="A118" s="55"/>
      <c r="B118" s="55"/>
      <c r="C118" s="55"/>
      <c r="D118" s="55"/>
      <c r="E118" s="56"/>
      <c r="F118" s="55"/>
      <c r="G118" s="56"/>
      <c r="H118" s="56"/>
      <c r="I118" s="56"/>
      <c r="J118" s="55"/>
      <c r="K118" s="55"/>
      <c r="L118" s="55"/>
      <c r="M118" s="57"/>
      <c r="R118" s="245"/>
      <c r="S118" s="245"/>
      <c r="T118" s="55"/>
      <c r="U118" s="55"/>
      <c r="V118" s="55"/>
    </row>
    <row r="119" spans="1:22" x14ac:dyDescent="0.3">
      <c r="A119" s="55"/>
      <c r="B119" s="55"/>
      <c r="C119" s="55"/>
      <c r="D119" s="55"/>
      <c r="E119" s="56"/>
      <c r="F119" s="55"/>
      <c r="G119" s="56"/>
      <c r="H119" s="56"/>
      <c r="I119" s="56"/>
      <c r="J119" s="55"/>
      <c r="K119" s="55"/>
      <c r="L119" s="55"/>
      <c r="M119" s="57"/>
      <c r="R119" s="245"/>
      <c r="S119" s="245"/>
      <c r="T119" s="55"/>
      <c r="U119" s="55"/>
      <c r="V119" s="55"/>
    </row>
    <row r="120" spans="1:22" x14ac:dyDescent="0.3">
      <c r="A120" s="55"/>
      <c r="B120" s="55"/>
      <c r="C120" s="55"/>
      <c r="D120" s="55"/>
      <c r="E120" s="56"/>
      <c r="F120" s="55"/>
      <c r="G120" s="56"/>
      <c r="H120" s="56"/>
      <c r="I120" s="56"/>
      <c r="J120" s="55"/>
      <c r="K120" s="55"/>
      <c r="L120" s="55"/>
      <c r="M120" s="57"/>
      <c r="R120" s="245"/>
      <c r="S120" s="245"/>
      <c r="T120" s="55"/>
      <c r="U120" s="55"/>
      <c r="V120" s="55"/>
    </row>
    <row r="121" spans="1:22" x14ac:dyDescent="0.3">
      <c r="A121" s="55"/>
      <c r="B121" s="55"/>
      <c r="C121" s="55"/>
      <c r="D121" s="55"/>
      <c r="E121" s="56"/>
      <c r="F121" s="55"/>
      <c r="G121" s="56"/>
      <c r="H121" s="56"/>
      <c r="I121" s="56"/>
      <c r="J121" s="55"/>
      <c r="K121" s="55"/>
      <c r="L121" s="55"/>
      <c r="M121" s="57"/>
      <c r="R121" s="245"/>
      <c r="S121" s="245"/>
      <c r="T121" s="55"/>
      <c r="U121" s="55"/>
      <c r="V121" s="55"/>
    </row>
    <row r="122" spans="1:22" x14ac:dyDescent="0.3">
      <c r="A122" s="55"/>
      <c r="B122" s="55"/>
      <c r="C122" s="55"/>
      <c r="D122" s="55"/>
      <c r="E122" s="56"/>
      <c r="F122" s="55"/>
      <c r="G122" s="56"/>
      <c r="H122" s="56"/>
      <c r="I122" s="56"/>
      <c r="J122" s="55"/>
      <c r="K122" s="55"/>
      <c r="L122" s="55"/>
      <c r="M122" s="57"/>
      <c r="R122" s="245"/>
      <c r="S122" s="245"/>
      <c r="T122" s="55"/>
      <c r="U122" s="55"/>
      <c r="V122" s="55"/>
    </row>
    <row r="123" spans="1:22" x14ac:dyDescent="0.3">
      <c r="A123" s="55"/>
      <c r="B123" s="55"/>
      <c r="C123" s="55"/>
      <c r="D123" s="55"/>
      <c r="E123" s="56"/>
      <c r="F123" s="55"/>
      <c r="G123" s="56"/>
      <c r="H123" s="56"/>
      <c r="I123" s="56"/>
      <c r="J123" s="55"/>
      <c r="K123" s="55"/>
      <c r="L123" s="55"/>
      <c r="M123" s="57"/>
      <c r="R123" s="245"/>
      <c r="S123" s="245"/>
      <c r="T123" s="55"/>
      <c r="U123" s="55"/>
      <c r="V123" s="55"/>
    </row>
    <row r="124" spans="1:22" x14ac:dyDescent="0.3">
      <c r="A124" s="55"/>
      <c r="B124" s="55"/>
      <c r="C124" s="55"/>
      <c r="D124" s="55"/>
      <c r="E124" s="56"/>
      <c r="F124" s="55"/>
      <c r="G124" s="56"/>
      <c r="H124" s="56"/>
      <c r="I124" s="56"/>
      <c r="J124" s="55"/>
      <c r="K124" s="55"/>
      <c r="L124" s="55"/>
      <c r="M124" s="57"/>
      <c r="R124" s="245"/>
      <c r="S124" s="245"/>
      <c r="T124" s="55"/>
      <c r="U124" s="55"/>
      <c r="V124" s="55"/>
    </row>
    <row r="125" spans="1:22" x14ac:dyDescent="0.3">
      <c r="A125" s="55"/>
      <c r="B125" s="55"/>
      <c r="C125" s="55"/>
      <c r="D125" s="55"/>
      <c r="E125" s="56"/>
      <c r="F125" s="55"/>
      <c r="G125" s="56"/>
      <c r="H125" s="56"/>
      <c r="I125" s="56"/>
      <c r="J125" s="55"/>
      <c r="K125" s="55"/>
      <c r="L125" s="55"/>
      <c r="M125" s="57"/>
      <c r="R125" s="245"/>
      <c r="S125" s="245"/>
      <c r="T125" s="55"/>
      <c r="U125" s="55"/>
      <c r="V125" s="55"/>
    </row>
    <row r="126" spans="1:22" x14ac:dyDescent="0.3">
      <c r="A126" s="55"/>
      <c r="B126" s="55"/>
      <c r="C126" s="55"/>
      <c r="D126" s="55"/>
      <c r="E126" s="56"/>
      <c r="F126" s="55"/>
      <c r="G126" s="56"/>
      <c r="H126" s="56"/>
      <c r="I126" s="56"/>
      <c r="J126" s="55"/>
      <c r="K126" s="55"/>
      <c r="L126" s="55"/>
      <c r="M126" s="57"/>
      <c r="R126" s="245"/>
      <c r="S126" s="245"/>
      <c r="T126" s="55"/>
      <c r="U126" s="55"/>
      <c r="V126" s="55"/>
    </row>
    <row r="127" spans="1:22" x14ac:dyDescent="0.3">
      <c r="A127" s="55"/>
      <c r="B127" s="55"/>
      <c r="C127" s="55"/>
      <c r="D127" s="55"/>
      <c r="E127" s="56"/>
      <c r="F127" s="55"/>
      <c r="G127" s="56"/>
      <c r="H127" s="56"/>
      <c r="I127" s="56"/>
      <c r="J127" s="55"/>
      <c r="K127" s="55"/>
      <c r="L127" s="55"/>
      <c r="M127" s="57"/>
      <c r="R127" s="245"/>
      <c r="S127" s="245"/>
      <c r="T127" s="55"/>
      <c r="U127" s="55"/>
      <c r="V127" s="55"/>
    </row>
    <row r="128" spans="1:22" x14ac:dyDescent="0.3">
      <c r="A128" s="55"/>
      <c r="B128" s="55"/>
      <c r="C128" s="55"/>
      <c r="D128" s="55"/>
      <c r="E128" s="56"/>
      <c r="F128" s="55"/>
      <c r="G128" s="56"/>
      <c r="H128" s="56"/>
      <c r="I128" s="56"/>
      <c r="J128" s="55"/>
      <c r="K128" s="55"/>
      <c r="L128" s="55"/>
      <c r="M128" s="57"/>
      <c r="R128" s="245"/>
      <c r="S128" s="245"/>
      <c r="T128" s="55"/>
      <c r="U128" s="55"/>
      <c r="V128" s="55"/>
    </row>
    <row r="129" spans="1:22" x14ac:dyDescent="0.3">
      <c r="A129" s="55"/>
      <c r="B129" s="55"/>
      <c r="C129" s="55"/>
      <c r="D129" s="55"/>
      <c r="E129" s="56"/>
      <c r="F129" s="55"/>
      <c r="G129" s="56"/>
      <c r="H129" s="56"/>
      <c r="I129" s="56"/>
      <c r="J129" s="55"/>
      <c r="K129" s="55"/>
      <c r="L129" s="55"/>
      <c r="M129" s="57"/>
      <c r="R129" s="245"/>
      <c r="S129" s="245"/>
      <c r="T129" s="55"/>
      <c r="U129" s="55"/>
      <c r="V129" s="55"/>
    </row>
    <row r="130" spans="1:22" x14ac:dyDescent="0.3">
      <c r="A130" s="55"/>
      <c r="B130" s="55"/>
      <c r="C130" s="55"/>
      <c r="D130" s="55"/>
      <c r="E130" s="56"/>
      <c r="F130" s="55"/>
      <c r="G130" s="56"/>
      <c r="H130" s="56"/>
      <c r="I130" s="56"/>
      <c r="J130" s="55"/>
      <c r="K130" s="55"/>
      <c r="L130" s="55"/>
      <c r="M130" s="57"/>
      <c r="R130" s="245"/>
      <c r="S130" s="245"/>
      <c r="T130" s="55"/>
      <c r="U130" s="55"/>
      <c r="V130" s="55"/>
    </row>
    <row r="131" spans="1:22" x14ac:dyDescent="0.3">
      <c r="A131" s="55"/>
      <c r="B131" s="55"/>
      <c r="C131" s="55"/>
      <c r="D131" s="55"/>
      <c r="E131" s="56"/>
      <c r="F131" s="55"/>
      <c r="G131" s="56"/>
      <c r="H131" s="56"/>
      <c r="I131" s="56"/>
      <c r="J131" s="55"/>
      <c r="K131" s="55"/>
      <c r="L131" s="55"/>
      <c r="M131" s="57"/>
      <c r="R131" s="245"/>
      <c r="S131" s="245"/>
      <c r="T131" s="55"/>
      <c r="U131" s="55"/>
      <c r="V131" s="55"/>
    </row>
    <row r="132" spans="1:22" x14ac:dyDescent="0.3">
      <c r="A132" s="55"/>
      <c r="B132" s="55"/>
      <c r="C132" s="55"/>
      <c r="D132" s="55"/>
      <c r="E132" s="56"/>
      <c r="F132" s="55"/>
      <c r="G132" s="56"/>
      <c r="H132" s="56"/>
      <c r="I132" s="56"/>
      <c r="J132" s="55"/>
      <c r="K132" s="55"/>
      <c r="L132" s="55"/>
      <c r="M132" s="57"/>
      <c r="R132" s="245"/>
      <c r="S132" s="245"/>
      <c r="T132" s="55"/>
      <c r="U132" s="55"/>
      <c r="V132" s="55"/>
    </row>
    <row r="133" spans="1:22" x14ac:dyDescent="0.3">
      <c r="A133" s="55"/>
      <c r="B133" s="55"/>
      <c r="C133" s="55"/>
      <c r="D133" s="55"/>
      <c r="E133" s="56"/>
      <c r="F133" s="55"/>
      <c r="G133" s="56"/>
      <c r="H133" s="56"/>
      <c r="I133" s="56"/>
      <c r="J133" s="55"/>
      <c r="K133" s="55"/>
      <c r="L133" s="55"/>
      <c r="M133" s="57"/>
      <c r="R133" s="245"/>
      <c r="S133" s="245"/>
      <c r="T133" s="55"/>
      <c r="U133" s="55"/>
      <c r="V133" s="55"/>
    </row>
    <row r="134" spans="1:22" x14ac:dyDescent="0.3">
      <c r="A134" s="55"/>
      <c r="B134" s="55"/>
      <c r="C134" s="55"/>
      <c r="D134" s="55"/>
      <c r="E134" s="56"/>
      <c r="F134" s="55"/>
      <c r="G134" s="56"/>
      <c r="H134" s="56"/>
      <c r="I134" s="56"/>
      <c r="J134" s="55"/>
      <c r="K134" s="55"/>
      <c r="L134" s="55"/>
      <c r="M134" s="57"/>
      <c r="R134" s="245"/>
      <c r="S134" s="245"/>
      <c r="T134" s="55"/>
      <c r="U134" s="55"/>
      <c r="V134" s="55"/>
    </row>
    <row r="135" spans="1:22" x14ac:dyDescent="0.3">
      <c r="A135" s="55"/>
      <c r="B135" s="55"/>
      <c r="C135" s="55"/>
      <c r="D135" s="55"/>
      <c r="E135" s="56"/>
      <c r="F135" s="55"/>
      <c r="G135" s="56"/>
      <c r="H135" s="56"/>
      <c r="I135" s="56"/>
      <c r="J135" s="55"/>
      <c r="K135" s="55"/>
      <c r="L135" s="55"/>
      <c r="M135" s="57"/>
      <c r="R135" s="245"/>
      <c r="S135" s="245"/>
      <c r="T135" s="55"/>
      <c r="U135" s="55"/>
      <c r="V135" s="55"/>
    </row>
    <row r="136" spans="1:22" x14ac:dyDescent="0.3">
      <c r="A136" s="55"/>
      <c r="B136" s="55"/>
      <c r="C136" s="55"/>
      <c r="D136" s="55"/>
      <c r="E136" s="56"/>
      <c r="F136" s="55"/>
      <c r="G136" s="56"/>
      <c r="H136" s="56"/>
      <c r="I136" s="56"/>
      <c r="J136" s="55"/>
      <c r="K136" s="55"/>
      <c r="L136" s="55"/>
      <c r="M136" s="57"/>
      <c r="R136" s="245"/>
      <c r="S136" s="245"/>
      <c r="T136" s="55"/>
      <c r="U136" s="55"/>
      <c r="V136" s="55"/>
    </row>
    <row r="137" spans="1:22" x14ac:dyDescent="0.3">
      <c r="A137" s="55"/>
      <c r="B137" s="55"/>
      <c r="C137" s="55"/>
      <c r="D137" s="55"/>
      <c r="E137" s="56"/>
      <c r="F137" s="55"/>
      <c r="G137" s="56"/>
      <c r="H137" s="56"/>
      <c r="I137" s="56"/>
      <c r="J137" s="55"/>
      <c r="K137" s="55"/>
      <c r="L137" s="55"/>
      <c r="M137" s="57"/>
      <c r="R137" s="245"/>
      <c r="S137" s="245"/>
      <c r="T137" s="55"/>
      <c r="U137" s="55"/>
      <c r="V137" s="55"/>
    </row>
    <row r="138" spans="1:22" x14ac:dyDescent="0.3">
      <c r="A138" s="55"/>
      <c r="B138" s="55"/>
      <c r="C138" s="55"/>
      <c r="D138" s="55"/>
      <c r="E138" s="56"/>
      <c r="F138" s="55"/>
      <c r="G138" s="56"/>
      <c r="H138" s="56"/>
      <c r="I138" s="56"/>
      <c r="J138" s="55"/>
      <c r="K138" s="55"/>
      <c r="L138" s="55"/>
      <c r="M138" s="57"/>
      <c r="R138" s="245"/>
      <c r="S138" s="245"/>
      <c r="T138" s="55"/>
      <c r="U138" s="55"/>
      <c r="V138" s="55"/>
    </row>
    <row r="139" spans="1:22" x14ac:dyDescent="0.3">
      <c r="A139" s="55"/>
      <c r="B139" s="55"/>
      <c r="C139" s="55"/>
      <c r="D139" s="55"/>
      <c r="E139" s="56"/>
      <c r="F139" s="55"/>
      <c r="G139" s="56"/>
      <c r="H139" s="56"/>
      <c r="I139" s="56"/>
      <c r="J139" s="55"/>
      <c r="K139" s="55"/>
      <c r="L139" s="55"/>
      <c r="M139" s="57"/>
      <c r="R139" s="245"/>
      <c r="S139" s="245"/>
      <c r="T139" s="55"/>
      <c r="U139" s="55"/>
      <c r="V139" s="55"/>
    </row>
    <row r="140" spans="1:22" x14ac:dyDescent="0.3">
      <c r="A140" s="55"/>
      <c r="B140" s="55"/>
      <c r="C140" s="55"/>
      <c r="D140" s="55"/>
      <c r="E140" s="56"/>
      <c r="F140" s="55"/>
      <c r="G140" s="56"/>
      <c r="H140" s="56"/>
      <c r="I140" s="56"/>
      <c r="J140" s="55"/>
      <c r="K140" s="55"/>
      <c r="L140" s="55"/>
      <c r="M140" s="57"/>
      <c r="R140" s="245"/>
      <c r="S140" s="245"/>
      <c r="T140" s="55"/>
      <c r="U140" s="55"/>
      <c r="V140" s="55"/>
    </row>
    <row r="141" spans="1:22" x14ac:dyDescent="0.3">
      <c r="A141" s="55"/>
      <c r="B141" s="55"/>
      <c r="C141" s="55"/>
      <c r="D141" s="55"/>
      <c r="E141" s="56"/>
      <c r="F141" s="55"/>
      <c r="G141" s="56"/>
      <c r="H141" s="56"/>
      <c r="I141" s="56"/>
      <c r="J141" s="55"/>
      <c r="K141" s="55"/>
      <c r="L141" s="55"/>
      <c r="M141" s="57"/>
      <c r="R141" s="245"/>
      <c r="S141" s="245"/>
      <c r="T141" s="55"/>
      <c r="U141" s="55"/>
      <c r="V141" s="55"/>
    </row>
    <row r="142" spans="1:22" x14ac:dyDescent="0.3">
      <c r="A142" s="55"/>
      <c r="B142" s="55"/>
      <c r="C142" s="55"/>
      <c r="D142" s="55"/>
      <c r="E142" s="56"/>
      <c r="F142" s="55"/>
      <c r="G142" s="56"/>
      <c r="H142" s="56"/>
      <c r="I142" s="56"/>
      <c r="J142" s="55"/>
      <c r="K142" s="55"/>
      <c r="L142" s="55"/>
      <c r="M142" s="57"/>
      <c r="R142" s="245"/>
      <c r="S142" s="245"/>
      <c r="T142" s="55"/>
      <c r="U142" s="55"/>
      <c r="V142" s="55"/>
    </row>
    <row r="143" spans="1:22" x14ac:dyDescent="0.3">
      <c r="A143" s="55"/>
      <c r="B143" s="55"/>
      <c r="C143" s="55"/>
      <c r="D143" s="55"/>
      <c r="E143" s="56"/>
      <c r="F143" s="55"/>
      <c r="G143" s="56"/>
      <c r="H143" s="56"/>
      <c r="I143" s="56"/>
      <c r="J143" s="55"/>
      <c r="K143" s="55"/>
      <c r="L143" s="55"/>
      <c r="M143" s="57"/>
      <c r="R143" s="245"/>
      <c r="S143" s="245"/>
      <c r="T143" s="55"/>
      <c r="U143" s="55"/>
      <c r="V143" s="55"/>
    </row>
    <row r="144" spans="1:22" x14ac:dyDescent="0.3">
      <c r="A144" s="55"/>
      <c r="B144" s="55"/>
      <c r="C144" s="55"/>
      <c r="D144" s="55"/>
      <c r="E144" s="56"/>
      <c r="F144" s="55"/>
      <c r="G144" s="56"/>
      <c r="H144" s="56"/>
      <c r="I144" s="56"/>
      <c r="J144" s="55"/>
      <c r="K144" s="55"/>
      <c r="L144" s="55"/>
      <c r="M144" s="57"/>
      <c r="R144" s="245"/>
      <c r="S144" s="245"/>
      <c r="T144" s="55"/>
      <c r="U144" s="55"/>
      <c r="V144" s="55"/>
    </row>
    <row r="145" spans="1:22" x14ac:dyDescent="0.3">
      <c r="A145" s="55"/>
      <c r="B145" s="55"/>
      <c r="C145" s="55"/>
      <c r="D145" s="55"/>
      <c r="E145" s="56"/>
      <c r="F145" s="55"/>
      <c r="G145" s="56"/>
      <c r="H145" s="56"/>
      <c r="I145" s="56"/>
      <c r="J145" s="55"/>
      <c r="K145" s="55"/>
      <c r="L145" s="55"/>
      <c r="M145" s="57"/>
      <c r="R145" s="245"/>
      <c r="S145" s="245"/>
      <c r="T145" s="55"/>
      <c r="U145" s="55"/>
      <c r="V145" s="55"/>
    </row>
    <row r="146" spans="1:22" x14ac:dyDescent="0.3">
      <c r="A146" s="55"/>
      <c r="B146" s="55"/>
      <c r="C146" s="55"/>
      <c r="D146" s="55"/>
      <c r="E146" s="56"/>
      <c r="F146" s="55"/>
      <c r="G146" s="56"/>
      <c r="H146" s="56"/>
      <c r="I146" s="56"/>
      <c r="J146" s="55"/>
      <c r="K146" s="55"/>
      <c r="L146" s="55"/>
      <c r="M146" s="57"/>
      <c r="R146" s="245"/>
      <c r="S146" s="245"/>
      <c r="T146" s="55"/>
      <c r="U146" s="55"/>
      <c r="V146" s="55"/>
    </row>
    <row r="147" spans="1:22" x14ac:dyDescent="0.3">
      <c r="A147" s="55"/>
      <c r="B147" s="55"/>
      <c r="C147" s="55"/>
      <c r="D147" s="55"/>
      <c r="E147" s="56"/>
      <c r="F147" s="55"/>
      <c r="G147" s="56"/>
      <c r="H147" s="56"/>
      <c r="I147" s="56"/>
      <c r="J147" s="55"/>
      <c r="K147" s="55"/>
      <c r="L147" s="55"/>
      <c r="M147" s="57"/>
      <c r="R147" s="245"/>
      <c r="S147" s="245"/>
      <c r="T147" s="55"/>
      <c r="U147" s="55"/>
      <c r="V147" s="55"/>
    </row>
    <row r="148" spans="1:22" x14ac:dyDescent="0.3">
      <c r="A148" s="55"/>
      <c r="B148" s="55"/>
      <c r="C148" s="55"/>
      <c r="D148" s="55"/>
      <c r="E148" s="56"/>
      <c r="F148" s="55"/>
      <c r="G148" s="56"/>
      <c r="H148" s="56"/>
      <c r="I148" s="56"/>
      <c r="J148" s="55"/>
      <c r="K148" s="55"/>
      <c r="L148" s="55"/>
      <c r="M148" s="57"/>
      <c r="R148" s="245"/>
      <c r="S148" s="245"/>
      <c r="T148" s="55"/>
      <c r="U148" s="55"/>
      <c r="V148" s="55"/>
    </row>
    <row r="149" spans="1:22" x14ac:dyDescent="0.3">
      <c r="A149" s="55"/>
      <c r="B149" s="55"/>
      <c r="C149" s="55"/>
      <c r="D149" s="55"/>
      <c r="E149" s="56"/>
      <c r="F149" s="55"/>
      <c r="G149" s="56"/>
      <c r="H149" s="56"/>
      <c r="I149" s="56"/>
      <c r="J149" s="55"/>
      <c r="K149" s="55"/>
      <c r="L149" s="55"/>
      <c r="M149" s="57"/>
      <c r="R149" s="245"/>
      <c r="S149" s="245"/>
      <c r="T149" s="55"/>
      <c r="U149" s="55"/>
      <c r="V149" s="55"/>
    </row>
    <row r="150" spans="1:22" x14ac:dyDescent="0.3">
      <c r="A150" s="55"/>
      <c r="B150" s="55"/>
      <c r="C150" s="55"/>
      <c r="D150" s="55"/>
      <c r="E150" s="56"/>
      <c r="F150" s="55"/>
      <c r="G150" s="56"/>
      <c r="H150" s="56"/>
      <c r="I150" s="56"/>
      <c r="J150" s="55"/>
      <c r="K150" s="55"/>
      <c r="L150" s="55"/>
      <c r="M150" s="57"/>
      <c r="R150" s="245"/>
      <c r="S150" s="245"/>
      <c r="T150" s="55"/>
      <c r="U150" s="55"/>
      <c r="V150" s="55"/>
    </row>
    <row r="151" spans="1:22" x14ac:dyDescent="0.3">
      <c r="A151" s="55"/>
      <c r="B151" s="55"/>
      <c r="C151" s="55"/>
      <c r="D151" s="55"/>
      <c r="E151" s="56"/>
      <c r="F151" s="55"/>
      <c r="G151" s="56"/>
      <c r="H151" s="56"/>
      <c r="I151" s="56"/>
      <c r="J151" s="55"/>
      <c r="K151" s="55"/>
      <c r="L151" s="55"/>
      <c r="M151" s="57"/>
      <c r="R151" s="245"/>
      <c r="S151" s="245"/>
      <c r="T151" s="55"/>
      <c r="U151" s="55"/>
      <c r="V151" s="55"/>
    </row>
    <row r="152" spans="1:22" x14ac:dyDescent="0.3">
      <c r="A152" s="55"/>
      <c r="B152" s="55"/>
      <c r="C152" s="55"/>
      <c r="D152" s="55"/>
      <c r="E152" s="56"/>
      <c r="F152" s="55"/>
      <c r="G152" s="56"/>
      <c r="H152" s="56"/>
      <c r="I152" s="56"/>
      <c r="J152" s="55"/>
      <c r="K152" s="55"/>
      <c r="L152" s="55"/>
      <c r="M152" s="57"/>
      <c r="R152" s="245"/>
      <c r="S152" s="245"/>
      <c r="T152" s="55"/>
      <c r="U152" s="55"/>
      <c r="V152" s="55"/>
    </row>
    <row r="153" spans="1:22" x14ac:dyDescent="0.3">
      <c r="A153" s="55"/>
      <c r="B153" s="55"/>
      <c r="C153" s="55"/>
      <c r="D153" s="55"/>
      <c r="E153" s="56"/>
      <c r="F153" s="55"/>
      <c r="G153" s="56"/>
      <c r="H153" s="56"/>
      <c r="I153" s="56"/>
      <c r="J153" s="55"/>
      <c r="K153" s="55"/>
      <c r="L153" s="55"/>
      <c r="M153" s="57"/>
      <c r="R153" s="245"/>
      <c r="S153" s="245"/>
      <c r="T153" s="55"/>
      <c r="U153" s="55"/>
      <c r="V153" s="55"/>
    </row>
    <row r="154" spans="1:22" x14ac:dyDescent="0.3">
      <c r="A154" s="55"/>
      <c r="B154" s="55"/>
      <c r="C154" s="55"/>
      <c r="D154" s="55"/>
      <c r="E154" s="56"/>
      <c r="F154" s="55"/>
      <c r="G154" s="56"/>
      <c r="H154" s="56"/>
      <c r="I154" s="56"/>
      <c r="J154" s="55"/>
      <c r="K154" s="55"/>
      <c r="L154" s="55"/>
      <c r="M154" s="57"/>
      <c r="R154" s="245"/>
      <c r="S154" s="245"/>
      <c r="T154" s="55"/>
      <c r="U154" s="55"/>
      <c r="V154" s="55"/>
    </row>
    <row r="155" spans="1:22" x14ac:dyDescent="0.3">
      <c r="A155" s="55"/>
      <c r="B155" s="55"/>
      <c r="C155" s="55"/>
      <c r="D155" s="55"/>
      <c r="E155" s="56"/>
      <c r="F155" s="55"/>
      <c r="G155" s="56"/>
      <c r="H155" s="56"/>
      <c r="I155" s="56"/>
      <c r="J155" s="55"/>
      <c r="K155" s="55"/>
      <c r="L155" s="55"/>
      <c r="M155" s="57"/>
      <c r="R155" s="245"/>
      <c r="S155" s="245"/>
      <c r="T155" s="55"/>
      <c r="U155" s="55"/>
      <c r="V155" s="55"/>
    </row>
    <row r="156" spans="1:22" x14ac:dyDescent="0.3">
      <c r="A156" s="55"/>
      <c r="B156" s="55"/>
      <c r="C156" s="55"/>
      <c r="D156" s="55"/>
      <c r="E156" s="56"/>
      <c r="F156" s="55"/>
      <c r="G156" s="56"/>
      <c r="H156" s="56"/>
      <c r="I156" s="56"/>
      <c r="J156" s="55"/>
      <c r="K156" s="55"/>
      <c r="L156" s="55"/>
      <c r="M156" s="57"/>
      <c r="R156" s="245"/>
      <c r="S156" s="245"/>
      <c r="T156" s="55"/>
      <c r="U156" s="55"/>
      <c r="V156" s="55"/>
    </row>
    <row r="157" spans="1:22" x14ac:dyDescent="0.3">
      <c r="A157" s="55"/>
      <c r="B157" s="55"/>
      <c r="C157" s="55"/>
      <c r="D157" s="55"/>
      <c r="E157" s="56"/>
      <c r="F157" s="55"/>
      <c r="G157" s="56"/>
      <c r="H157" s="56"/>
      <c r="I157" s="56"/>
      <c r="J157" s="55"/>
      <c r="K157" s="55"/>
      <c r="L157" s="55"/>
      <c r="M157" s="57"/>
      <c r="R157" s="245"/>
      <c r="S157" s="245"/>
      <c r="T157" s="55"/>
      <c r="U157" s="55"/>
      <c r="V157" s="55"/>
    </row>
    <row r="158" spans="1:22" x14ac:dyDescent="0.3">
      <c r="A158" s="55"/>
      <c r="B158" s="55"/>
      <c r="C158" s="55"/>
      <c r="D158" s="55"/>
      <c r="E158" s="56"/>
      <c r="F158" s="55"/>
      <c r="G158" s="56"/>
      <c r="H158" s="56"/>
      <c r="I158" s="56"/>
      <c r="J158" s="55"/>
      <c r="K158" s="55"/>
      <c r="L158" s="55"/>
      <c r="M158" s="57"/>
      <c r="R158" s="245"/>
      <c r="S158" s="245"/>
      <c r="T158" s="55"/>
      <c r="U158" s="55"/>
      <c r="V158" s="55"/>
    </row>
    <row r="159" spans="1:22" x14ac:dyDescent="0.3">
      <c r="A159" s="55"/>
      <c r="B159" s="55"/>
      <c r="C159" s="55"/>
      <c r="D159" s="55"/>
      <c r="E159" s="56"/>
      <c r="F159" s="55"/>
      <c r="G159" s="56"/>
      <c r="H159" s="56"/>
      <c r="I159" s="56"/>
      <c r="J159" s="55"/>
      <c r="K159" s="55"/>
      <c r="L159" s="55"/>
      <c r="M159" s="57"/>
      <c r="R159" s="245"/>
      <c r="S159" s="245"/>
      <c r="T159" s="55"/>
      <c r="U159" s="55"/>
      <c r="V159" s="55"/>
    </row>
    <row r="160" spans="1:22" x14ac:dyDescent="0.3">
      <c r="A160" s="55"/>
      <c r="B160" s="55"/>
      <c r="C160" s="55"/>
      <c r="D160" s="55"/>
      <c r="E160" s="56"/>
      <c r="F160" s="55"/>
      <c r="G160" s="56"/>
      <c r="H160" s="56"/>
      <c r="I160" s="56"/>
      <c r="J160" s="55"/>
      <c r="K160" s="55"/>
      <c r="L160" s="55"/>
      <c r="M160" s="57"/>
      <c r="R160" s="245"/>
      <c r="S160" s="245"/>
      <c r="T160" s="55"/>
      <c r="U160" s="55"/>
      <c r="V160" s="55"/>
    </row>
    <row r="161" spans="1:22" x14ac:dyDescent="0.3">
      <c r="A161" s="55"/>
      <c r="B161" s="55"/>
      <c r="C161" s="55"/>
      <c r="D161" s="55"/>
      <c r="E161" s="56"/>
      <c r="F161" s="55"/>
      <c r="G161" s="56"/>
      <c r="H161" s="56"/>
      <c r="I161" s="56"/>
      <c r="J161" s="55"/>
      <c r="K161" s="55"/>
      <c r="L161" s="55"/>
      <c r="M161" s="57"/>
      <c r="R161" s="245"/>
      <c r="S161" s="245"/>
      <c r="T161" s="55"/>
      <c r="U161" s="55"/>
      <c r="V161" s="55"/>
    </row>
    <row r="162" spans="1:22" x14ac:dyDescent="0.3">
      <c r="A162" s="55"/>
      <c r="B162" s="55"/>
      <c r="C162" s="55"/>
      <c r="D162" s="55"/>
      <c r="E162" s="56"/>
      <c r="F162" s="55"/>
      <c r="G162" s="56"/>
      <c r="H162" s="56"/>
      <c r="I162" s="56"/>
      <c r="J162" s="55"/>
      <c r="K162" s="55"/>
      <c r="L162" s="55"/>
      <c r="M162" s="57"/>
      <c r="R162" s="245"/>
      <c r="S162" s="245"/>
      <c r="T162" s="55"/>
      <c r="U162" s="55"/>
      <c r="V162" s="55"/>
    </row>
    <row r="163" spans="1:22" x14ac:dyDescent="0.3">
      <c r="A163" s="55"/>
      <c r="B163" s="55"/>
      <c r="C163" s="55"/>
      <c r="D163" s="55"/>
      <c r="E163" s="56"/>
      <c r="F163" s="55"/>
      <c r="G163" s="56"/>
      <c r="H163" s="56"/>
      <c r="I163" s="56"/>
      <c r="J163" s="55"/>
      <c r="K163" s="55"/>
      <c r="L163" s="55"/>
      <c r="M163" s="57"/>
      <c r="R163" s="245"/>
      <c r="S163" s="245"/>
      <c r="T163" s="55"/>
      <c r="U163" s="55"/>
      <c r="V163" s="55"/>
    </row>
    <row r="164" spans="1:22" x14ac:dyDescent="0.3">
      <c r="H164" s="56"/>
      <c r="I164" s="56"/>
      <c r="J164" s="55"/>
      <c r="K164" s="55"/>
      <c r="L164" s="55"/>
      <c r="M164" s="57"/>
      <c r="R164" s="245"/>
      <c r="S164" s="245"/>
      <c r="T164" s="55"/>
      <c r="U164" s="55"/>
      <c r="V164" s="55"/>
    </row>
    <row r="165" spans="1:22" x14ac:dyDescent="0.3">
      <c r="H165" s="56"/>
      <c r="I165" s="56"/>
      <c r="J165" s="55"/>
      <c r="K165" s="55"/>
      <c r="L165" s="55"/>
      <c r="M165" s="57"/>
      <c r="R165" s="245"/>
      <c r="S165" s="245"/>
      <c r="T165" s="55"/>
      <c r="U165" s="55"/>
      <c r="V165" s="55"/>
    </row>
    <row r="166" spans="1:22" x14ac:dyDescent="0.3">
      <c r="H166" s="56"/>
      <c r="I166" s="56"/>
      <c r="J166" s="55"/>
      <c r="K166" s="55"/>
      <c r="L166" s="55"/>
      <c r="M166" s="57"/>
      <c r="R166" s="245"/>
      <c r="S166" s="245"/>
      <c r="T166" s="55"/>
      <c r="U166" s="55"/>
      <c r="V166" s="55"/>
    </row>
    <row r="167" spans="1:22" x14ac:dyDescent="0.3">
      <c r="R167" s="245"/>
      <c r="S167" s="245"/>
      <c r="T167" s="55"/>
      <c r="U167" s="55"/>
      <c r="V167" s="55"/>
    </row>
    <row r="168" spans="1:22" x14ac:dyDescent="0.3">
      <c r="R168" s="245"/>
      <c r="S168" s="245"/>
      <c r="T168" s="55"/>
      <c r="U168" s="55"/>
      <c r="V168" s="55"/>
    </row>
  </sheetData>
  <sheetProtection algorithmName="SHA-512" hashValue="1RzixenhkDXTM8lguI1n3TtJmiWbAoxw4T9ZCd+Oopktz1sM6z6+v4MXyWnmJQKuhh61QBDZCT7P0BdwKdsgXw==" saltValue="qCnytiM9/F8c1ch0el5T+w==" spinCount="100000" sheet="1" selectLockedCells="1" selectUnlockedCells="1"/>
  <mergeCells count="6">
    <mergeCell ref="C10:E10"/>
    <mergeCell ref="C5:E5"/>
    <mergeCell ref="C6:E6"/>
    <mergeCell ref="C7:E7"/>
    <mergeCell ref="C9:E9"/>
    <mergeCell ref="C8:E8"/>
  </mergeCells>
  <conditionalFormatting sqref="F13:F23 H14:M21 H30:N38">
    <cfRule type="cellIs" dxfId="3" priority="7" operator="equal">
      <formula>0</formula>
    </cfRule>
  </conditionalFormatting>
  <conditionalFormatting sqref="G14:G23">
    <cfRule type="cellIs" dxfId="2" priority="6" operator="equal">
      <formula>0</formula>
    </cfRule>
  </conditionalFormatting>
  <conditionalFormatting sqref="B14:E23">
    <cfRule type="cellIs" dxfId="1" priority="5" operator="equal">
      <formula>0</formula>
    </cfRule>
  </conditionalFormatting>
  <conditionalFormatting sqref="C5:E8">
    <cfRule type="cellIs" dxfId="0" priority="3" operator="equal">
      <formula>0</formula>
    </cfRule>
  </conditionalFormatting>
  <pageMargins left="0.7" right="0.7" top="0.75" bottom="0.75" header="0.3" footer="0.3"/>
  <pageSetup scale="64" orientation="landscape" r:id="rId1"/>
  <ignoredErrors>
    <ignoredError sqref="B15:B23 C15:C23 D14:D23 E14:E23 D7:E7 D6:E6 D5:E5 D8:E8 C7 C8 C5 C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54"/>
  <sheetViews>
    <sheetView topLeftCell="A22" workbookViewId="0">
      <selection activeCell="J8" sqref="J8"/>
    </sheetView>
  </sheetViews>
  <sheetFormatPr defaultRowHeight="14.4" x14ac:dyDescent="0.3"/>
  <cols>
    <col min="1" max="1" width="1.6640625" customWidth="1"/>
    <col min="2" max="2" width="11.6640625" customWidth="1"/>
    <col min="3" max="3" width="7.21875" customWidth="1"/>
    <col min="4" max="4" width="16.6640625" customWidth="1"/>
    <col min="5" max="6" width="7.21875" customWidth="1"/>
    <col min="7" max="7" width="8.6640625" customWidth="1"/>
    <col min="9" max="9" width="13" bestFit="1" customWidth="1"/>
    <col min="10" max="10" width="12.44140625" bestFit="1" customWidth="1"/>
    <col min="11" max="11" width="24.5546875" bestFit="1" customWidth="1"/>
    <col min="12" max="12" width="10.6640625" bestFit="1" customWidth="1"/>
  </cols>
  <sheetData>
    <row r="1" spans="1:25" ht="7.95" customHeight="1" x14ac:dyDescent="0.3">
      <c r="A1" s="84"/>
      <c r="B1" s="84"/>
      <c r="C1" s="84"/>
      <c r="D1" s="84"/>
      <c r="E1" s="84"/>
      <c r="F1" s="84"/>
      <c r="G1" s="84"/>
      <c r="H1" s="55"/>
      <c r="I1" s="55"/>
      <c r="J1" s="55"/>
      <c r="K1" s="55"/>
      <c r="L1" s="55"/>
      <c r="M1" s="55"/>
      <c r="N1" s="55"/>
      <c r="O1" s="55"/>
      <c r="P1" s="55"/>
      <c r="Q1" s="55"/>
      <c r="R1" s="55"/>
      <c r="S1" s="55"/>
      <c r="T1" s="55"/>
      <c r="U1" s="55"/>
      <c r="V1" s="55"/>
      <c r="W1" s="55"/>
      <c r="X1" s="55"/>
      <c r="Y1" s="55"/>
    </row>
    <row r="2" spans="1:25" ht="21" x14ac:dyDescent="0.4">
      <c r="A2" s="84"/>
      <c r="B2" s="110" t="s">
        <v>212</v>
      </c>
      <c r="C2" s="110"/>
      <c r="D2" s="110"/>
      <c r="E2" s="110"/>
      <c r="F2" s="110"/>
      <c r="G2" s="110"/>
      <c r="H2" s="55"/>
      <c r="I2" s="208" t="s">
        <v>210</v>
      </c>
      <c r="J2" s="209"/>
      <c r="K2" s="209"/>
      <c r="L2" s="209"/>
      <c r="M2" s="55"/>
      <c r="N2" s="55"/>
      <c r="O2" s="55"/>
      <c r="P2" s="55"/>
      <c r="Q2" s="55"/>
      <c r="R2" s="55"/>
      <c r="S2" s="55"/>
      <c r="T2" s="55"/>
      <c r="U2" s="55"/>
      <c r="V2" s="55"/>
      <c r="W2" s="55"/>
      <c r="X2" s="55"/>
      <c r="Y2" s="55"/>
    </row>
    <row r="3" spans="1:25" ht="7.95" customHeight="1" thickBot="1" x14ac:dyDescent="0.35">
      <c r="A3" s="84"/>
      <c r="B3" s="84"/>
      <c r="C3" s="84"/>
      <c r="D3" s="84"/>
      <c r="E3" s="84"/>
      <c r="F3" s="84"/>
      <c r="G3" s="84"/>
      <c r="H3" s="55"/>
      <c r="I3" s="55"/>
      <c r="J3" s="55"/>
      <c r="K3" s="55"/>
      <c r="L3" s="55"/>
      <c r="M3" s="55"/>
      <c r="N3" s="55"/>
      <c r="O3" s="55"/>
      <c r="P3" s="55"/>
      <c r="Q3" s="55"/>
      <c r="R3" s="55"/>
      <c r="S3" s="55"/>
      <c r="T3" s="55"/>
      <c r="U3" s="55"/>
      <c r="V3" s="55"/>
      <c r="W3" s="55"/>
      <c r="X3" s="55"/>
      <c r="Y3" s="55"/>
    </row>
    <row r="4" spans="1:25" ht="29.4" thickBot="1" x14ac:dyDescent="0.35">
      <c r="A4" s="84"/>
      <c r="B4" s="111" t="s">
        <v>142</v>
      </c>
      <c r="C4" s="211" t="s">
        <v>143</v>
      </c>
      <c r="D4" s="112" t="s">
        <v>111</v>
      </c>
      <c r="E4" s="113" t="s">
        <v>95</v>
      </c>
      <c r="F4" s="114" t="s">
        <v>96</v>
      </c>
      <c r="G4" s="115" t="s">
        <v>191</v>
      </c>
      <c r="H4" s="55"/>
      <c r="I4" s="285" t="s">
        <v>110</v>
      </c>
      <c r="J4" s="286" t="s">
        <v>4</v>
      </c>
      <c r="K4" s="287" t="s">
        <v>5</v>
      </c>
      <c r="L4" s="288" t="s">
        <v>142</v>
      </c>
      <c r="M4" s="55"/>
      <c r="N4" s="55"/>
      <c r="O4" s="55"/>
      <c r="P4" s="55"/>
      <c r="Q4" s="55"/>
      <c r="R4" s="55"/>
      <c r="S4" s="55"/>
      <c r="T4" s="55"/>
      <c r="U4" s="55"/>
      <c r="V4" s="55"/>
      <c r="W4" s="55"/>
      <c r="X4" s="55"/>
      <c r="Y4" s="55"/>
    </row>
    <row r="5" spans="1:25" x14ac:dyDescent="0.3">
      <c r="A5" s="84"/>
      <c r="B5" s="116" t="s">
        <v>6</v>
      </c>
      <c r="C5" s="117" t="s">
        <v>98</v>
      </c>
      <c r="D5" s="279" t="s">
        <v>238</v>
      </c>
      <c r="E5" s="118">
        <f>'Price Data'!L3</f>
        <v>1</v>
      </c>
      <c r="F5" s="119">
        <f>'Price Data'!M3</f>
        <v>200</v>
      </c>
      <c r="G5" s="120">
        <f>'Price Data'!N3</f>
        <v>20</v>
      </c>
      <c r="H5" s="55"/>
      <c r="I5" s="220" t="s">
        <v>13</v>
      </c>
      <c r="J5" s="221" t="s">
        <v>235</v>
      </c>
      <c r="K5" s="221" t="s">
        <v>318</v>
      </c>
      <c r="L5" s="222" t="s">
        <v>6</v>
      </c>
      <c r="M5" s="55"/>
      <c r="N5" s="55"/>
      <c r="O5" s="55"/>
      <c r="P5" s="55"/>
      <c r="Q5" s="55"/>
      <c r="R5" s="55"/>
      <c r="S5" s="55"/>
      <c r="T5" s="55"/>
      <c r="U5" s="55"/>
      <c r="V5" s="55"/>
      <c r="W5" s="55"/>
      <c r="X5" s="55"/>
      <c r="Y5" s="55"/>
    </row>
    <row r="6" spans="1:25" x14ac:dyDescent="0.3">
      <c r="A6" s="84"/>
      <c r="B6" s="121"/>
      <c r="C6" s="122" t="s">
        <v>99</v>
      </c>
      <c r="D6" s="280" t="s">
        <v>239</v>
      </c>
      <c r="E6" s="123">
        <f>'Price Data'!L4</f>
        <v>201</v>
      </c>
      <c r="F6" s="124">
        <f>'Price Data'!M4</f>
        <v>500</v>
      </c>
      <c r="G6" s="125">
        <f>'Price Data'!N4</f>
        <v>19</v>
      </c>
      <c r="H6" s="55"/>
      <c r="I6" s="217" t="s">
        <v>13</v>
      </c>
      <c r="J6" s="218" t="s">
        <v>235</v>
      </c>
      <c r="K6" s="218" t="s">
        <v>361</v>
      </c>
      <c r="L6" s="219" t="s">
        <v>6</v>
      </c>
      <c r="M6" s="55"/>
      <c r="N6" s="55"/>
      <c r="O6" s="55"/>
      <c r="P6" s="55"/>
      <c r="Q6" s="55"/>
      <c r="R6" s="55"/>
      <c r="S6" s="55"/>
      <c r="T6" s="55"/>
      <c r="U6" s="55"/>
      <c r="V6" s="55"/>
      <c r="W6" s="55"/>
      <c r="X6" s="55"/>
      <c r="Y6" s="55"/>
    </row>
    <row r="7" spans="1:25" x14ac:dyDescent="0.3">
      <c r="A7" s="84"/>
      <c r="B7" s="121"/>
      <c r="C7" s="122" t="s">
        <v>100</v>
      </c>
      <c r="D7" s="280" t="s">
        <v>240</v>
      </c>
      <c r="E7" s="123">
        <f>'Price Data'!L5</f>
        <v>501</v>
      </c>
      <c r="F7" s="124">
        <f>'Price Data'!M5</f>
        <v>1000</v>
      </c>
      <c r="G7" s="125">
        <f>'Price Data'!N5</f>
        <v>18</v>
      </c>
      <c r="H7" s="55"/>
      <c r="I7" s="229" t="s">
        <v>348</v>
      </c>
      <c r="J7" s="230" t="s">
        <v>235</v>
      </c>
      <c r="K7" s="230" t="s">
        <v>319</v>
      </c>
      <c r="L7" s="231" t="s">
        <v>262</v>
      </c>
      <c r="M7" s="55"/>
      <c r="N7" s="55"/>
      <c r="O7" s="55"/>
      <c r="P7" s="55"/>
      <c r="Q7" s="55"/>
      <c r="R7" s="55"/>
      <c r="S7" s="55"/>
      <c r="T7" s="55"/>
      <c r="U7" s="55"/>
      <c r="V7" s="55"/>
      <c r="W7" s="55"/>
      <c r="X7" s="55"/>
      <c r="Y7" s="55"/>
    </row>
    <row r="8" spans="1:25" x14ac:dyDescent="0.3">
      <c r="A8" s="84"/>
      <c r="B8" s="121"/>
      <c r="C8" s="122" t="s">
        <v>101</v>
      </c>
      <c r="D8" s="280" t="s">
        <v>241</v>
      </c>
      <c r="E8" s="123">
        <f>'Price Data'!L6</f>
        <v>1001</v>
      </c>
      <c r="F8" s="124">
        <f>'Price Data'!M6</f>
        <v>2500</v>
      </c>
      <c r="G8" s="125">
        <f>'Price Data'!N6</f>
        <v>17</v>
      </c>
      <c r="H8" s="55"/>
      <c r="I8" s="220" t="s">
        <v>13</v>
      </c>
      <c r="J8" s="221" t="s">
        <v>236</v>
      </c>
      <c r="K8" s="221" t="s">
        <v>12</v>
      </c>
      <c r="L8" s="222" t="s">
        <v>7</v>
      </c>
      <c r="M8" s="55"/>
      <c r="N8" s="55"/>
      <c r="O8" s="55"/>
      <c r="P8" s="55"/>
      <c r="Q8" s="55"/>
      <c r="R8" s="55"/>
      <c r="S8" s="55"/>
      <c r="T8" s="55"/>
      <c r="U8" s="55"/>
      <c r="V8" s="55"/>
      <c r="W8" s="55"/>
      <c r="X8" s="55"/>
      <c r="Y8" s="55"/>
    </row>
    <row r="9" spans="1:25" x14ac:dyDescent="0.3">
      <c r="A9" s="84"/>
      <c r="B9" s="126"/>
      <c r="C9" s="127" t="s">
        <v>102</v>
      </c>
      <c r="D9" s="281" t="s">
        <v>242</v>
      </c>
      <c r="E9" s="128">
        <f>'Price Data'!L7</f>
        <v>2501</v>
      </c>
      <c r="F9" s="129">
        <f>'Price Data'!M7</f>
        <v>10000</v>
      </c>
      <c r="G9" s="130">
        <f>'Price Data'!N7</f>
        <v>16</v>
      </c>
      <c r="H9" s="55"/>
      <c r="I9" s="220" t="s">
        <v>13</v>
      </c>
      <c r="J9" s="221" t="s">
        <v>343</v>
      </c>
      <c r="K9" s="221" t="s">
        <v>12</v>
      </c>
      <c r="L9" s="222" t="s">
        <v>7</v>
      </c>
      <c r="M9" s="55"/>
      <c r="N9" s="55"/>
      <c r="O9" s="55"/>
      <c r="P9" s="55"/>
      <c r="Q9" s="55"/>
      <c r="R9" s="55"/>
      <c r="S9" s="55"/>
      <c r="T9" s="55"/>
      <c r="U9" s="55"/>
      <c r="V9" s="55"/>
      <c r="W9" s="55"/>
      <c r="X9" s="55"/>
      <c r="Y9" s="55"/>
    </row>
    <row r="10" spans="1:25" x14ac:dyDescent="0.3">
      <c r="A10" s="84"/>
      <c r="B10" s="131" t="s">
        <v>262</v>
      </c>
      <c r="C10" s="136" t="s">
        <v>98</v>
      </c>
      <c r="D10" s="282" t="s">
        <v>263</v>
      </c>
      <c r="E10" s="137">
        <f>'Price Data'!L8</f>
        <v>1</v>
      </c>
      <c r="F10" s="138">
        <f>'Price Data'!M8</f>
        <v>200</v>
      </c>
      <c r="G10" s="135">
        <f>'Price Data'!N8</f>
        <v>32</v>
      </c>
      <c r="H10" s="55"/>
      <c r="I10" s="220" t="s">
        <v>348</v>
      </c>
      <c r="J10" s="221" t="s">
        <v>235</v>
      </c>
      <c r="K10" s="221" t="s">
        <v>320</v>
      </c>
      <c r="L10" s="222" t="s">
        <v>7</v>
      </c>
      <c r="M10" s="55"/>
      <c r="N10" s="55"/>
      <c r="O10" s="55"/>
      <c r="P10" s="55"/>
      <c r="Q10" s="55"/>
      <c r="R10" s="55"/>
      <c r="S10" s="55"/>
      <c r="T10" s="55"/>
      <c r="U10" s="55"/>
      <c r="V10" s="55"/>
      <c r="W10" s="55"/>
      <c r="X10" s="55"/>
      <c r="Y10" s="55"/>
    </row>
    <row r="11" spans="1:25" x14ac:dyDescent="0.3">
      <c r="A11" s="84"/>
      <c r="B11" s="131"/>
      <c r="C11" s="136" t="s">
        <v>99</v>
      </c>
      <c r="D11" s="282" t="s">
        <v>264</v>
      </c>
      <c r="E11" s="137">
        <f>'Price Data'!L9</f>
        <v>201</v>
      </c>
      <c r="F11" s="138">
        <f>'Price Data'!M9</f>
        <v>500</v>
      </c>
      <c r="G11" s="135">
        <f>'Price Data'!N9</f>
        <v>30.4</v>
      </c>
      <c r="H11" s="55"/>
      <c r="I11" s="223" t="s">
        <v>13</v>
      </c>
      <c r="J11" s="224" t="s">
        <v>237</v>
      </c>
      <c r="K11" s="224" t="s">
        <v>12</v>
      </c>
      <c r="L11" s="225" t="s">
        <v>274</v>
      </c>
      <c r="M11" s="55"/>
      <c r="N11" s="55"/>
      <c r="O11" s="55"/>
      <c r="P11" s="55"/>
      <c r="Q11" s="55"/>
      <c r="R11" s="55"/>
      <c r="S11" s="55"/>
      <c r="T11" s="55"/>
      <c r="U11" s="55"/>
      <c r="V11" s="55"/>
      <c r="W11" s="55"/>
      <c r="X11" s="55"/>
      <c r="Y11" s="55"/>
    </row>
    <row r="12" spans="1:25" x14ac:dyDescent="0.3">
      <c r="A12" s="84"/>
      <c r="B12" s="131"/>
      <c r="C12" s="136" t="s">
        <v>100</v>
      </c>
      <c r="D12" s="282" t="s">
        <v>265</v>
      </c>
      <c r="E12" s="137">
        <f>'Price Data'!L10</f>
        <v>501</v>
      </c>
      <c r="F12" s="138">
        <f>'Price Data'!M10</f>
        <v>1000</v>
      </c>
      <c r="G12" s="135">
        <f>'Price Data'!N10</f>
        <v>28.8</v>
      </c>
      <c r="H12" s="55"/>
      <c r="I12" s="226" t="s">
        <v>348</v>
      </c>
      <c r="J12" s="227" t="s">
        <v>235</v>
      </c>
      <c r="K12" s="227" t="s">
        <v>354</v>
      </c>
      <c r="L12" s="228" t="s">
        <v>274</v>
      </c>
      <c r="M12" s="55"/>
      <c r="N12" s="55"/>
      <c r="O12" s="55"/>
      <c r="P12" s="55"/>
      <c r="Q12" s="55"/>
      <c r="R12" s="55"/>
      <c r="S12" s="55"/>
      <c r="T12" s="55"/>
      <c r="U12" s="55"/>
      <c r="V12" s="55"/>
      <c r="W12" s="55"/>
      <c r="X12" s="55"/>
      <c r="Y12" s="55"/>
    </row>
    <row r="13" spans="1:25" x14ac:dyDescent="0.3">
      <c r="A13" s="84"/>
      <c r="B13" s="131"/>
      <c r="C13" s="136" t="s">
        <v>101</v>
      </c>
      <c r="D13" s="282" t="s">
        <v>266</v>
      </c>
      <c r="E13" s="137">
        <f>'Price Data'!L11</f>
        <v>1001</v>
      </c>
      <c r="F13" s="138">
        <f>'Price Data'!M11</f>
        <v>2500</v>
      </c>
      <c r="G13" s="135">
        <f>'Price Data'!N11</f>
        <v>27.2</v>
      </c>
      <c r="H13" s="55"/>
      <c r="I13" s="226" t="s">
        <v>348</v>
      </c>
      <c r="J13" s="227" t="s">
        <v>223</v>
      </c>
      <c r="K13" s="227" t="s">
        <v>224</v>
      </c>
      <c r="L13" s="228" t="s">
        <v>274</v>
      </c>
      <c r="M13" s="55"/>
      <c r="N13" s="55"/>
      <c r="O13" s="55"/>
      <c r="P13" s="55"/>
      <c r="Q13" s="55"/>
      <c r="R13" s="55"/>
      <c r="S13" s="55"/>
      <c r="T13" s="55"/>
      <c r="U13" s="55"/>
      <c r="V13" s="55"/>
      <c r="W13" s="55"/>
      <c r="X13" s="55"/>
      <c r="Y13" s="55"/>
    </row>
    <row r="14" spans="1:25" x14ac:dyDescent="0.3">
      <c r="A14" s="84"/>
      <c r="B14" s="131"/>
      <c r="C14" s="136" t="s">
        <v>102</v>
      </c>
      <c r="D14" s="282" t="s">
        <v>267</v>
      </c>
      <c r="E14" s="137">
        <f>'Price Data'!L12</f>
        <v>2501</v>
      </c>
      <c r="F14" s="138">
        <f>'Price Data'!M12</f>
        <v>10000</v>
      </c>
      <c r="G14" s="135">
        <f>'Price Data'!N12</f>
        <v>25.6</v>
      </c>
      <c r="H14" s="55"/>
      <c r="I14" s="223" t="s">
        <v>13</v>
      </c>
      <c r="J14" s="224" t="s">
        <v>346</v>
      </c>
      <c r="K14" s="224" t="s">
        <v>12</v>
      </c>
      <c r="L14" s="225" t="s">
        <v>8</v>
      </c>
      <c r="M14" s="55"/>
      <c r="N14" s="55"/>
      <c r="O14" s="55"/>
      <c r="P14" s="55"/>
      <c r="Q14" s="55"/>
      <c r="R14" s="55"/>
      <c r="S14" s="55"/>
      <c r="T14" s="55"/>
      <c r="U14" s="55"/>
      <c r="V14" s="55"/>
      <c r="W14" s="55"/>
      <c r="X14" s="55"/>
      <c r="Y14" s="55"/>
    </row>
    <row r="15" spans="1:25" x14ac:dyDescent="0.3">
      <c r="A15" s="84"/>
      <c r="B15" s="116" t="s">
        <v>7</v>
      </c>
      <c r="C15" s="117" t="s">
        <v>98</v>
      </c>
      <c r="D15" s="279" t="s">
        <v>243</v>
      </c>
      <c r="E15" s="118">
        <f>'Price Data'!L13</f>
        <v>1</v>
      </c>
      <c r="F15" s="119">
        <f>'Price Data'!M13</f>
        <v>20</v>
      </c>
      <c r="G15" s="120">
        <f>'Price Data'!N13</f>
        <v>40</v>
      </c>
      <c r="H15" s="55"/>
      <c r="I15" s="226" t="s">
        <v>348</v>
      </c>
      <c r="J15" s="227" t="s">
        <v>223</v>
      </c>
      <c r="K15" s="227" t="s">
        <v>225</v>
      </c>
      <c r="L15" s="228" t="s">
        <v>8</v>
      </c>
      <c r="M15" s="55"/>
      <c r="N15" s="55"/>
      <c r="O15" s="55"/>
      <c r="P15" s="55"/>
      <c r="Q15" s="55"/>
      <c r="R15" s="55"/>
      <c r="S15" s="55"/>
      <c r="T15" s="55"/>
      <c r="U15" s="55"/>
      <c r="V15" s="55"/>
      <c r="W15" s="55"/>
      <c r="X15" s="55"/>
      <c r="Y15" s="55"/>
    </row>
    <row r="16" spans="1:25" x14ac:dyDescent="0.3">
      <c r="A16" s="84"/>
      <c r="B16" s="121"/>
      <c r="C16" s="122" t="s">
        <v>99</v>
      </c>
      <c r="D16" s="280" t="s">
        <v>244</v>
      </c>
      <c r="E16" s="123">
        <f>'Price Data'!L14</f>
        <v>21</v>
      </c>
      <c r="F16" s="124">
        <f>'Price Data'!M14</f>
        <v>50</v>
      </c>
      <c r="G16" s="125">
        <f>'Price Data'!N14</f>
        <v>38</v>
      </c>
      <c r="H16" s="55"/>
      <c r="I16" s="220" t="s">
        <v>359</v>
      </c>
      <c r="J16" s="221" t="s">
        <v>24</v>
      </c>
      <c r="K16" s="221" t="s">
        <v>27</v>
      </c>
      <c r="L16" s="222" t="s">
        <v>8</v>
      </c>
      <c r="M16" s="55"/>
      <c r="N16" s="55"/>
      <c r="O16" s="55"/>
      <c r="P16" s="55"/>
      <c r="Q16" s="55"/>
      <c r="R16" s="55"/>
      <c r="S16" s="55"/>
      <c r="T16" s="55"/>
      <c r="U16" s="55"/>
      <c r="V16" s="55"/>
      <c r="W16" s="55"/>
      <c r="X16" s="55"/>
      <c r="Y16" s="55"/>
    </row>
    <row r="17" spans="1:25" x14ac:dyDescent="0.3">
      <c r="A17" s="84"/>
      <c r="B17" s="121"/>
      <c r="C17" s="122" t="s">
        <v>100</v>
      </c>
      <c r="D17" s="280" t="s">
        <v>245</v>
      </c>
      <c r="E17" s="123">
        <f>'Price Data'!L15</f>
        <v>51</v>
      </c>
      <c r="F17" s="124">
        <f>'Price Data'!M15</f>
        <v>100</v>
      </c>
      <c r="G17" s="125">
        <f>'Price Data'!N15</f>
        <v>36</v>
      </c>
      <c r="H17" s="55"/>
      <c r="I17" s="217" t="s">
        <v>359</v>
      </c>
      <c r="J17" s="218" t="s">
        <v>24</v>
      </c>
      <c r="K17" s="218" t="s">
        <v>28</v>
      </c>
      <c r="L17" s="219" t="s">
        <v>8</v>
      </c>
      <c r="M17" s="55"/>
      <c r="N17" s="55"/>
      <c r="O17" s="55"/>
      <c r="P17" s="55"/>
      <c r="Q17" s="55"/>
      <c r="R17" s="55"/>
      <c r="S17" s="55"/>
      <c r="T17" s="55"/>
      <c r="U17" s="55"/>
      <c r="V17" s="55"/>
      <c r="W17" s="55"/>
      <c r="X17" s="55"/>
      <c r="Y17" s="55"/>
    </row>
    <row r="18" spans="1:25" x14ac:dyDescent="0.3">
      <c r="A18" s="84"/>
      <c r="B18" s="121"/>
      <c r="C18" s="122" t="s">
        <v>101</v>
      </c>
      <c r="D18" s="280" t="s">
        <v>246</v>
      </c>
      <c r="E18" s="123">
        <f>'Price Data'!L16</f>
        <v>101</v>
      </c>
      <c r="F18" s="124">
        <f>'Price Data'!M16</f>
        <v>300</v>
      </c>
      <c r="G18" s="125">
        <f>'Price Data'!N16</f>
        <v>34</v>
      </c>
      <c r="H18" s="55"/>
      <c r="I18" s="226" t="s">
        <v>13</v>
      </c>
      <c r="J18" s="227" t="s">
        <v>1</v>
      </c>
      <c r="K18" s="227" t="s">
        <v>12</v>
      </c>
      <c r="L18" s="228" t="s">
        <v>9</v>
      </c>
      <c r="M18" s="55"/>
      <c r="N18" s="55"/>
      <c r="O18" s="55"/>
      <c r="P18" s="55"/>
      <c r="Q18" s="55"/>
      <c r="R18" s="55"/>
      <c r="S18" s="55"/>
      <c r="T18" s="55"/>
      <c r="U18" s="55"/>
      <c r="V18" s="55"/>
      <c r="W18" s="55"/>
      <c r="X18" s="55"/>
      <c r="Y18" s="55"/>
    </row>
    <row r="19" spans="1:25" x14ac:dyDescent="0.3">
      <c r="A19" s="84"/>
      <c r="B19" s="121"/>
      <c r="C19" s="127" t="s">
        <v>102</v>
      </c>
      <c r="D19" s="281" t="s">
        <v>247</v>
      </c>
      <c r="E19" s="128">
        <f>'Price Data'!L17</f>
        <v>301</v>
      </c>
      <c r="F19" s="129">
        <f>'Price Data'!M17</f>
        <v>1000</v>
      </c>
      <c r="G19" s="125">
        <f>'Price Data'!N17</f>
        <v>32</v>
      </c>
      <c r="H19" s="55"/>
      <c r="I19" s="226" t="s">
        <v>13</v>
      </c>
      <c r="J19" s="227" t="s">
        <v>2</v>
      </c>
      <c r="K19" s="227" t="s">
        <v>12</v>
      </c>
      <c r="L19" s="228" t="s">
        <v>9</v>
      </c>
      <c r="M19" s="55"/>
      <c r="N19" s="55"/>
      <c r="O19" s="55"/>
      <c r="P19" s="55"/>
      <c r="Q19" s="55"/>
      <c r="R19" s="55"/>
      <c r="S19" s="55"/>
      <c r="T19" s="55"/>
      <c r="U19" s="55"/>
      <c r="V19" s="55"/>
      <c r="W19" s="55"/>
      <c r="X19" s="55"/>
      <c r="Y19" s="55"/>
    </row>
    <row r="20" spans="1:25" x14ac:dyDescent="0.3">
      <c r="A20" s="84"/>
      <c r="B20" s="145" t="s">
        <v>274</v>
      </c>
      <c r="C20" s="136" t="s">
        <v>98</v>
      </c>
      <c r="D20" s="282" t="s">
        <v>275</v>
      </c>
      <c r="E20" s="137">
        <f>'Price Data'!L18</f>
        <v>1</v>
      </c>
      <c r="F20" s="138">
        <f>'Price Data'!M18</f>
        <v>20</v>
      </c>
      <c r="G20" s="290">
        <f>'Price Data'!N18</f>
        <v>50</v>
      </c>
      <c r="H20" s="55"/>
      <c r="I20" s="226" t="s">
        <v>13</v>
      </c>
      <c r="J20" s="227" t="s">
        <v>334</v>
      </c>
      <c r="K20" s="227" t="s">
        <v>12</v>
      </c>
      <c r="L20" s="228" t="s">
        <v>9</v>
      </c>
      <c r="M20" s="55"/>
      <c r="N20" s="55"/>
      <c r="O20" s="55"/>
      <c r="P20" s="55"/>
      <c r="Q20" s="55"/>
      <c r="R20" s="55"/>
      <c r="S20" s="55"/>
      <c r="T20" s="55"/>
      <c r="U20" s="55"/>
      <c r="V20" s="55"/>
      <c r="W20" s="55"/>
      <c r="X20" s="55"/>
      <c r="Y20" s="55"/>
    </row>
    <row r="21" spans="1:25" x14ac:dyDescent="0.3">
      <c r="A21" s="84"/>
      <c r="B21" s="131"/>
      <c r="C21" s="136" t="s">
        <v>99</v>
      </c>
      <c r="D21" s="282" t="s">
        <v>276</v>
      </c>
      <c r="E21" s="137">
        <f>'Price Data'!L19</f>
        <v>21</v>
      </c>
      <c r="F21" s="138">
        <f>'Price Data'!M19</f>
        <v>50</v>
      </c>
      <c r="G21" s="135">
        <f>'Price Data'!N19</f>
        <v>47.5</v>
      </c>
      <c r="H21" s="55"/>
      <c r="I21" s="226" t="s">
        <v>348</v>
      </c>
      <c r="J21" s="227" t="s">
        <v>14</v>
      </c>
      <c r="K21" s="227" t="s">
        <v>17</v>
      </c>
      <c r="L21" s="228" t="s">
        <v>9</v>
      </c>
      <c r="M21" s="55"/>
      <c r="N21" s="55"/>
      <c r="O21" s="55"/>
      <c r="P21" s="55"/>
      <c r="Q21" s="55"/>
      <c r="R21" s="55"/>
      <c r="S21" s="55"/>
      <c r="T21" s="55"/>
      <c r="U21" s="55"/>
      <c r="V21" s="55"/>
      <c r="W21" s="55"/>
      <c r="X21" s="55"/>
      <c r="Y21" s="55"/>
    </row>
    <row r="22" spans="1:25" x14ac:dyDescent="0.3">
      <c r="A22" s="84"/>
      <c r="B22" s="131"/>
      <c r="C22" s="136" t="s">
        <v>100</v>
      </c>
      <c r="D22" s="282" t="s">
        <v>277</v>
      </c>
      <c r="E22" s="137">
        <f>'Price Data'!L20</f>
        <v>51</v>
      </c>
      <c r="F22" s="138">
        <f>'Price Data'!M20</f>
        <v>100</v>
      </c>
      <c r="G22" s="135">
        <f>'Price Data'!N20</f>
        <v>45</v>
      </c>
      <c r="H22" s="55"/>
      <c r="I22" s="226" t="s">
        <v>348</v>
      </c>
      <c r="J22" s="227" t="s">
        <v>15</v>
      </c>
      <c r="K22" s="227" t="s">
        <v>356</v>
      </c>
      <c r="L22" s="228" t="s">
        <v>9</v>
      </c>
      <c r="M22" s="55"/>
      <c r="N22" s="55"/>
      <c r="O22" s="55"/>
      <c r="P22" s="55"/>
      <c r="Q22" s="55"/>
      <c r="R22" s="55"/>
      <c r="S22" s="55"/>
      <c r="T22" s="55"/>
      <c r="U22" s="55"/>
      <c r="V22" s="55"/>
      <c r="W22" s="55"/>
      <c r="X22" s="55"/>
      <c r="Y22" s="55"/>
    </row>
    <row r="23" spans="1:25" x14ac:dyDescent="0.3">
      <c r="A23" s="84"/>
      <c r="B23" s="131"/>
      <c r="C23" s="136" t="s">
        <v>101</v>
      </c>
      <c r="D23" s="282" t="s">
        <v>278</v>
      </c>
      <c r="E23" s="137">
        <f>'Price Data'!L21</f>
        <v>101</v>
      </c>
      <c r="F23" s="138">
        <f>'Price Data'!M21</f>
        <v>300</v>
      </c>
      <c r="G23" s="135">
        <f>'Price Data'!N21</f>
        <v>42.5</v>
      </c>
      <c r="H23" s="55"/>
      <c r="I23" s="226" t="s">
        <v>348</v>
      </c>
      <c r="J23" s="227" t="s">
        <v>15</v>
      </c>
      <c r="K23" s="227" t="s">
        <v>358</v>
      </c>
      <c r="L23" s="228" t="s">
        <v>9</v>
      </c>
      <c r="M23" s="55"/>
      <c r="N23" s="55"/>
      <c r="O23" s="55"/>
      <c r="P23" s="55"/>
      <c r="Q23" s="55"/>
      <c r="R23" s="55"/>
      <c r="S23" s="55"/>
      <c r="T23" s="55"/>
      <c r="U23" s="55"/>
      <c r="V23" s="55"/>
      <c r="W23" s="55"/>
      <c r="X23" s="55"/>
      <c r="Y23" s="55"/>
    </row>
    <row r="24" spans="1:25" x14ac:dyDescent="0.3">
      <c r="A24" s="84"/>
      <c r="B24" s="131"/>
      <c r="C24" s="136" t="s">
        <v>102</v>
      </c>
      <c r="D24" s="282" t="s">
        <v>279</v>
      </c>
      <c r="E24" s="137">
        <f>'Price Data'!L22</f>
        <v>301</v>
      </c>
      <c r="F24" s="138">
        <f>'Price Data'!M22</f>
        <v>1000</v>
      </c>
      <c r="G24" s="135">
        <f>'Price Data'!N22</f>
        <v>40</v>
      </c>
      <c r="H24" s="55"/>
      <c r="I24" s="226" t="s">
        <v>348</v>
      </c>
      <c r="J24" s="227" t="s">
        <v>223</v>
      </c>
      <c r="K24" s="227" t="s">
        <v>226</v>
      </c>
      <c r="L24" s="228" t="s">
        <v>9</v>
      </c>
      <c r="M24" s="55"/>
      <c r="N24" s="55"/>
      <c r="O24" s="55"/>
      <c r="P24" s="55"/>
      <c r="Q24" s="55"/>
      <c r="R24" s="55"/>
      <c r="S24" s="55"/>
      <c r="T24" s="55"/>
      <c r="U24" s="55"/>
      <c r="V24" s="55"/>
      <c r="W24" s="55"/>
      <c r="X24" s="55"/>
      <c r="Y24" s="55"/>
    </row>
    <row r="25" spans="1:25" x14ac:dyDescent="0.3">
      <c r="A25" s="84"/>
      <c r="B25" s="116" t="s">
        <v>8</v>
      </c>
      <c r="C25" s="117" t="s">
        <v>98</v>
      </c>
      <c r="D25" s="117" t="s">
        <v>145</v>
      </c>
      <c r="E25" s="118">
        <f>'Price Data'!L23</f>
        <v>1</v>
      </c>
      <c r="F25" s="119">
        <f>'Price Data'!M23</f>
        <v>20</v>
      </c>
      <c r="G25" s="142">
        <f>'Price Data'!N23</f>
        <v>134</v>
      </c>
      <c r="H25" s="55"/>
      <c r="I25" s="226" t="s">
        <v>348</v>
      </c>
      <c r="J25" s="227" t="s">
        <v>223</v>
      </c>
      <c r="K25" s="227" t="s">
        <v>227</v>
      </c>
      <c r="L25" s="228" t="s">
        <v>9</v>
      </c>
      <c r="M25" s="55"/>
      <c r="N25" s="55"/>
      <c r="O25" s="55"/>
      <c r="P25" s="55"/>
      <c r="Q25" s="55"/>
      <c r="R25" s="55"/>
      <c r="S25" s="55"/>
      <c r="T25" s="55"/>
      <c r="U25" s="55"/>
      <c r="V25" s="55"/>
      <c r="W25" s="55"/>
      <c r="X25" s="55"/>
      <c r="Y25" s="55"/>
    </row>
    <row r="26" spans="1:25" x14ac:dyDescent="0.3">
      <c r="A26" s="84"/>
      <c r="B26" s="121"/>
      <c r="C26" s="122" t="s">
        <v>99</v>
      </c>
      <c r="D26" s="122" t="s">
        <v>146</v>
      </c>
      <c r="E26" s="123">
        <f>'Price Data'!L24</f>
        <v>21</v>
      </c>
      <c r="F26" s="124">
        <f>'Price Data'!M24</f>
        <v>50</v>
      </c>
      <c r="G26" s="143">
        <f>'Price Data'!N24</f>
        <v>120.60000000000001</v>
      </c>
      <c r="H26" s="55"/>
      <c r="I26" s="229" t="s">
        <v>348</v>
      </c>
      <c r="J26" s="230" t="s">
        <v>223</v>
      </c>
      <c r="K26" s="230" t="s">
        <v>228</v>
      </c>
      <c r="L26" s="231" t="s">
        <v>9</v>
      </c>
      <c r="M26" s="55"/>
      <c r="N26" s="55"/>
      <c r="O26" s="55"/>
      <c r="P26" s="55"/>
      <c r="Q26" s="55"/>
      <c r="R26" s="55"/>
      <c r="S26" s="55"/>
      <c r="T26" s="55"/>
      <c r="U26" s="55"/>
      <c r="V26" s="55"/>
      <c r="W26" s="55"/>
      <c r="X26" s="55"/>
      <c r="Y26" s="55"/>
    </row>
    <row r="27" spans="1:25" x14ac:dyDescent="0.3">
      <c r="A27" s="84"/>
      <c r="B27" s="121"/>
      <c r="C27" s="122" t="s">
        <v>100</v>
      </c>
      <c r="D27" s="122" t="s">
        <v>147</v>
      </c>
      <c r="E27" s="123">
        <f>'Price Data'!L25</f>
        <v>51</v>
      </c>
      <c r="F27" s="124">
        <f>'Price Data'!M25</f>
        <v>100</v>
      </c>
      <c r="G27" s="143">
        <f>'Price Data'!N25</f>
        <v>113.89999999999999</v>
      </c>
      <c r="H27" s="55"/>
      <c r="I27" s="214" t="s">
        <v>13</v>
      </c>
      <c r="J27" s="215" t="s">
        <v>22</v>
      </c>
      <c r="K27" s="215" t="s">
        <v>322</v>
      </c>
      <c r="L27" s="216" t="s">
        <v>10</v>
      </c>
      <c r="M27" s="55"/>
      <c r="N27" s="55"/>
      <c r="O27" s="55"/>
      <c r="P27" s="55"/>
      <c r="Q27" s="55"/>
      <c r="R27" s="55"/>
      <c r="S27" s="55"/>
      <c r="T27" s="55"/>
      <c r="U27" s="55"/>
      <c r="V27" s="55"/>
      <c r="W27" s="55"/>
      <c r="X27" s="55"/>
      <c r="Y27" s="55"/>
    </row>
    <row r="28" spans="1:25" x14ac:dyDescent="0.3">
      <c r="A28" s="84"/>
      <c r="B28" s="121"/>
      <c r="C28" s="122" t="s">
        <v>101</v>
      </c>
      <c r="D28" s="122" t="s">
        <v>148</v>
      </c>
      <c r="E28" s="123">
        <f>'Price Data'!L26</f>
        <v>101</v>
      </c>
      <c r="F28" s="124">
        <f>'Price Data'!M26</f>
        <v>300</v>
      </c>
      <c r="G28" s="143">
        <f>'Price Data'!N26</f>
        <v>100.5</v>
      </c>
      <c r="H28" s="55"/>
      <c r="I28" s="220" t="s">
        <v>13</v>
      </c>
      <c r="J28" s="221" t="s">
        <v>325</v>
      </c>
      <c r="K28" s="221" t="s">
        <v>321</v>
      </c>
      <c r="L28" s="222" t="s">
        <v>10</v>
      </c>
      <c r="M28" s="55"/>
      <c r="N28" s="55"/>
      <c r="O28" s="55"/>
      <c r="P28" s="55"/>
      <c r="Q28" s="55"/>
      <c r="R28" s="55"/>
      <c r="S28" s="55"/>
      <c r="T28" s="55"/>
      <c r="U28" s="55"/>
      <c r="V28" s="55"/>
      <c r="W28" s="55"/>
      <c r="X28" s="55"/>
      <c r="Y28" s="55"/>
    </row>
    <row r="29" spans="1:25" x14ac:dyDescent="0.3">
      <c r="A29" s="84"/>
      <c r="B29" s="126"/>
      <c r="C29" s="127" t="s">
        <v>102</v>
      </c>
      <c r="D29" s="127" t="s">
        <v>149</v>
      </c>
      <c r="E29" s="128">
        <f>'Price Data'!L27</f>
        <v>301</v>
      </c>
      <c r="F29" s="129">
        <f>'Price Data'!M27</f>
        <v>1000</v>
      </c>
      <c r="G29" s="144">
        <f>'Price Data'!N27</f>
        <v>67</v>
      </c>
      <c r="H29" s="55"/>
      <c r="I29" s="220" t="s">
        <v>13</v>
      </c>
      <c r="J29" s="221" t="s">
        <v>16</v>
      </c>
      <c r="K29" s="221" t="s">
        <v>323</v>
      </c>
      <c r="L29" s="222" t="s">
        <v>10</v>
      </c>
      <c r="M29" s="55"/>
      <c r="N29" s="55"/>
      <c r="O29" s="55"/>
      <c r="P29" s="55"/>
      <c r="Q29" s="55"/>
      <c r="R29" s="55"/>
      <c r="S29" s="55"/>
      <c r="T29" s="55"/>
      <c r="U29" s="55"/>
      <c r="V29" s="55"/>
      <c r="W29" s="55"/>
      <c r="X29" s="55"/>
      <c r="Y29" s="55"/>
    </row>
    <row r="30" spans="1:25" x14ac:dyDescent="0.3">
      <c r="A30" s="84"/>
      <c r="B30" s="145" t="s">
        <v>9</v>
      </c>
      <c r="C30" s="132" t="s">
        <v>98</v>
      </c>
      <c r="D30" s="132" t="s">
        <v>150</v>
      </c>
      <c r="E30" s="133">
        <f>'Price Data'!L28</f>
        <v>1</v>
      </c>
      <c r="F30" s="134">
        <f>'Price Data'!M28</f>
        <v>20</v>
      </c>
      <c r="G30" s="146">
        <f>'Price Data'!N28</f>
        <v>210</v>
      </c>
      <c r="H30" s="55"/>
      <c r="I30" s="220" t="s">
        <v>13</v>
      </c>
      <c r="J30" s="221" t="s">
        <v>16</v>
      </c>
      <c r="K30" s="221" t="s">
        <v>321</v>
      </c>
      <c r="L30" s="222" t="s">
        <v>10</v>
      </c>
      <c r="M30" s="55"/>
      <c r="N30" s="55"/>
      <c r="O30" s="55"/>
      <c r="P30" s="55"/>
      <c r="Q30" s="55"/>
      <c r="R30" s="55"/>
      <c r="S30" s="55"/>
      <c r="T30" s="55"/>
      <c r="U30" s="55"/>
      <c r="V30" s="55"/>
      <c r="W30" s="55"/>
      <c r="X30" s="55"/>
      <c r="Y30" s="55"/>
    </row>
    <row r="31" spans="1:25" x14ac:dyDescent="0.3">
      <c r="A31" s="84"/>
      <c r="B31" s="131"/>
      <c r="C31" s="136" t="s">
        <v>99</v>
      </c>
      <c r="D31" s="136" t="s">
        <v>151</v>
      </c>
      <c r="E31" s="137">
        <f>'Price Data'!L29</f>
        <v>21</v>
      </c>
      <c r="F31" s="138">
        <f>'Price Data'!M29</f>
        <v>50</v>
      </c>
      <c r="G31" s="147">
        <f>'Price Data'!N29</f>
        <v>189</v>
      </c>
      <c r="H31" s="55"/>
      <c r="I31" s="220" t="s">
        <v>13</v>
      </c>
      <c r="J31" s="221" t="s">
        <v>18</v>
      </c>
      <c r="K31" s="221" t="s">
        <v>213</v>
      </c>
      <c r="L31" s="222" t="s">
        <v>10</v>
      </c>
      <c r="M31" s="55"/>
      <c r="N31" s="55"/>
      <c r="O31" s="55"/>
      <c r="P31" s="55"/>
      <c r="Q31" s="55"/>
      <c r="R31" s="55"/>
      <c r="S31" s="55"/>
      <c r="T31" s="55"/>
      <c r="U31" s="55"/>
      <c r="V31" s="55"/>
      <c r="W31" s="55"/>
      <c r="X31" s="55"/>
      <c r="Y31" s="55"/>
    </row>
    <row r="32" spans="1:25" x14ac:dyDescent="0.3">
      <c r="A32" s="84"/>
      <c r="B32" s="131"/>
      <c r="C32" s="136" t="s">
        <v>100</v>
      </c>
      <c r="D32" s="136" t="s">
        <v>152</v>
      </c>
      <c r="E32" s="137">
        <f>'Price Data'!L30</f>
        <v>51</v>
      </c>
      <c r="F32" s="138">
        <f>'Price Data'!M30</f>
        <v>100</v>
      </c>
      <c r="G32" s="147">
        <f>'Price Data'!N30</f>
        <v>178.5</v>
      </c>
      <c r="H32" s="210"/>
      <c r="I32" s="220" t="s">
        <v>13</v>
      </c>
      <c r="J32" s="221" t="s">
        <v>18</v>
      </c>
      <c r="K32" s="221" t="s">
        <v>233</v>
      </c>
      <c r="L32" s="222" t="s">
        <v>10</v>
      </c>
      <c r="M32" s="55"/>
      <c r="N32" s="55"/>
      <c r="O32" s="55"/>
      <c r="P32" s="55"/>
      <c r="Q32" s="55"/>
      <c r="R32" s="55"/>
      <c r="S32" s="55"/>
      <c r="T32" s="55"/>
      <c r="U32" s="55"/>
      <c r="V32" s="55"/>
      <c r="W32" s="55"/>
      <c r="X32" s="55"/>
      <c r="Y32" s="55"/>
    </row>
    <row r="33" spans="1:25" x14ac:dyDescent="0.3">
      <c r="A33" s="84"/>
      <c r="B33" s="131"/>
      <c r="C33" s="136" t="s">
        <v>101</v>
      </c>
      <c r="D33" s="136" t="s">
        <v>153</v>
      </c>
      <c r="E33" s="137">
        <f>'Price Data'!L31</f>
        <v>101</v>
      </c>
      <c r="F33" s="138">
        <f>'Price Data'!M31</f>
        <v>300</v>
      </c>
      <c r="G33" s="147">
        <f>'Price Data'!N31</f>
        <v>157.5</v>
      </c>
      <c r="H33" s="55"/>
      <c r="I33" s="217" t="s">
        <v>13</v>
      </c>
      <c r="J33" s="218" t="s">
        <v>19</v>
      </c>
      <c r="K33" s="218" t="s">
        <v>12</v>
      </c>
      <c r="L33" s="219" t="s">
        <v>10</v>
      </c>
      <c r="M33" s="55"/>
      <c r="N33" s="55"/>
      <c r="O33" s="55"/>
      <c r="P33" s="55"/>
      <c r="Q33" s="55"/>
      <c r="R33" s="55"/>
      <c r="S33" s="55"/>
      <c r="T33" s="55"/>
      <c r="U33" s="55"/>
      <c r="V33" s="55"/>
      <c r="W33" s="55"/>
      <c r="X33" s="55"/>
      <c r="Y33" s="55"/>
    </row>
    <row r="34" spans="1:25" x14ac:dyDescent="0.3">
      <c r="A34" s="84"/>
      <c r="B34" s="148"/>
      <c r="C34" s="139" t="s">
        <v>102</v>
      </c>
      <c r="D34" s="139" t="s">
        <v>154</v>
      </c>
      <c r="E34" s="140">
        <f>'Price Data'!L32</f>
        <v>301</v>
      </c>
      <c r="F34" s="141">
        <f>'Price Data'!M32</f>
        <v>1000</v>
      </c>
      <c r="G34" s="149">
        <f>'Price Data'!N32</f>
        <v>105</v>
      </c>
      <c r="H34" s="55"/>
      <c r="I34" s="223" t="s">
        <v>13</v>
      </c>
      <c r="J34" s="224" t="s">
        <v>3</v>
      </c>
      <c r="K34" s="224" t="s">
        <v>12</v>
      </c>
      <c r="L34" s="225" t="s">
        <v>11</v>
      </c>
      <c r="M34" s="55"/>
      <c r="N34" s="55"/>
      <c r="O34" s="55"/>
      <c r="P34" s="55"/>
      <c r="Q34" s="55"/>
      <c r="R34" s="55"/>
      <c r="S34" s="55"/>
      <c r="T34" s="55"/>
      <c r="U34" s="55"/>
      <c r="V34" s="55"/>
      <c r="W34" s="55"/>
      <c r="X34" s="55"/>
      <c r="Y34" s="55"/>
    </row>
    <row r="35" spans="1:25" x14ac:dyDescent="0.3">
      <c r="A35" s="84"/>
      <c r="B35" s="121" t="s">
        <v>10</v>
      </c>
      <c r="C35" s="122" t="s">
        <v>98</v>
      </c>
      <c r="D35" s="122" t="s">
        <v>155</v>
      </c>
      <c r="E35" s="123">
        <f>'Price Data'!L33</f>
        <v>1</v>
      </c>
      <c r="F35" s="124">
        <f>'Price Data'!M33</f>
        <v>20</v>
      </c>
      <c r="G35" s="143">
        <f>'Price Data'!N33</f>
        <v>375</v>
      </c>
      <c r="H35" s="55"/>
      <c r="I35" s="226" t="s">
        <v>13</v>
      </c>
      <c r="J35" s="227" t="s">
        <v>325</v>
      </c>
      <c r="K35" s="227" t="s">
        <v>261</v>
      </c>
      <c r="L35" s="228" t="s">
        <v>11</v>
      </c>
      <c r="M35" s="55"/>
      <c r="N35" s="55"/>
      <c r="O35" s="55"/>
      <c r="P35" s="55"/>
      <c r="Q35" s="55"/>
      <c r="R35" s="55"/>
      <c r="S35" s="55"/>
      <c r="T35" s="55"/>
      <c r="U35" s="55"/>
      <c r="V35" s="55"/>
      <c r="W35" s="55"/>
      <c r="X35" s="55"/>
      <c r="Y35" s="55"/>
    </row>
    <row r="36" spans="1:25" x14ac:dyDescent="0.3">
      <c r="A36" s="55"/>
      <c r="B36" s="121"/>
      <c r="C36" s="122" t="s">
        <v>99</v>
      </c>
      <c r="D36" s="122" t="s">
        <v>156</v>
      </c>
      <c r="E36" s="123">
        <f>'Price Data'!L34</f>
        <v>21</v>
      </c>
      <c r="F36" s="124">
        <f>'Price Data'!M34</f>
        <v>50</v>
      </c>
      <c r="G36" s="143">
        <f>'Price Data'!N34</f>
        <v>337.5</v>
      </c>
      <c r="H36" s="55"/>
      <c r="I36" s="226" t="s">
        <v>13</v>
      </c>
      <c r="J36" s="227" t="s">
        <v>16</v>
      </c>
      <c r="K36" s="227" t="s">
        <v>324</v>
      </c>
      <c r="L36" s="228" t="s">
        <v>11</v>
      </c>
      <c r="M36" s="55"/>
      <c r="N36" s="55"/>
      <c r="O36" s="55"/>
      <c r="P36" s="55"/>
      <c r="Q36" s="55"/>
      <c r="R36" s="55"/>
      <c r="S36" s="55"/>
      <c r="T36" s="55"/>
      <c r="U36" s="55"/>
      <c r="V36" s="55"/>
      <c r="W36" s="55"/>
      <c r="X36" s="55"/>
      <c r="Y36" s="55"/>
    </row>
    <row r="37" spans="1:25" x14ac:dyDescent="0.3">
      <c r="A37" s="55"/>
      <c r="B37" s="121"/>
      <c r="C37" s="122" t="s">
        <v>100</v>
      </c>
      <c r="D37" s="122" t="s">
        <v>157</v>
      </c>
      <c r="E37" s="123">
        <f>'Price Data'!L35</f>
        <v>51</v>
      </c>
      <c r="F37" s="124">
        <f>'Price Data'!M35</f>
        <v>100</v>
      </c>
      <c r="G37" s="143">
        <f>'Price Data'!N35</f>
        <v>318.75</v>
      </c>
      <c r="H37" s="55"/>
      <c r="I37" s="226" t="s">
        <v>13</v>
      </c>
      <c r="J37" s="227" t="s">
        <v>18</v>
      </c>
      <c r="K37" s="227" t="s">
        <v>234</v>
      </c>
      <c r="L37" s="228" t="s">
        <v>11</v>
      </c>
      <c r="M37" s="55"/>
      <c r="N37" s="55"/>
      <c r="O37" s="55"/>
      <c r="P37" s="55"/>
      <c r="Q37" s="55"/>
      <c r="R37" s="55"/>
      <c r="S37" s="55"/>
      <c r="T37" s="55"/>
      <c r="U37" s="55"/>
      <c r="V37" s="55"/>
      <c r="W37" s="55"/>
      <c r="X37" s="55"/>
      <c r="Y37" s="55"/>
    </row>
    <row r="38" spans="1:25" x14ac:dyDescent="0.3">
      <c r="A38" s="55"/>
      <c r="B38" s="121"/>
      <c r="C38" s="122" t="s">
        <v>101</v>
      </c>
      <c r="D38" s="122" t="s">
        <v>158</v>
      </c>
      <c r="E38" s="123">
        <f>'Price Data'!L36</f>
        <v>101</v>
      </c>
      <c r="F38" s="124">
        <f>'Price Data'!M36</f>
        <v>300</v>
      </c>
      <c r="G38" s="143">
        <f>'Price Data'!N36</f>
        <v>281.25</v>
      </c>
      <c r="H38" s="55"/>
      <c r="I38" s="226" t="s">
        <v>13</v>
      </c>
      <c r="J38" s="227" t="s">
        <v>18</v>
      </c>
      <c r="K38" s="227" t="s">
        <v>214</v>
      </c>
      <c r="L38" s="228" t="s">
        <v>11</v>
      </c>
      <c r="M38" s="55"/>
      <c r="N38" s="55"/>
      <c r="O38" s="55"/>
      <c r="P38" s="55"/>
      <c r="Q38" s="55"/>
      <c r="R38" s="55"/>
      <c r="S38" s="55"/>
      <c r="T38" s="55"/>
      <c r="U38" s="55"/>
      <c r="V38" s="55"/>
      <c r="W38" s="55"/>
      <c r="X38" s="55"/>
      <c r="Y38" s="55"/>
    </row>
    <row r="39" spans="1:25" x14ac:dyDescent="0.3">
      <c r="A39" s="55"/>
      <c r="B39" s="121"/>
      <c r="C39" s="122" t="s">
        <v>102</v>
      </c>
      <c r="D39" s="122" t="s">
        <v>159</v>
      </c>
      <c r="E39" s="123">
        <f>'Price Data'!L37</f>
        <v>301</v>
      </c>
      <c r="F39" s="124">
        <f>'Price Data'!M37</f>
        <v>1000</v>
      </c>
      <c r="G39" s="143">
        <f>'Price Data'!N37</f>
        <v>187.5</v>
      </c>
      <c r="H39" s="55"/>
      <c r="I39" s="226" t="s">
        <v>13</v>
      </c>
      <c r="J39" s="227" t="s">
        <v>20</v>
      </c>
      <c r="K39" s="227" t="s">
        <v>12</v>
      </c>
      <c r="L39" s="228" t="s">
        <v>11</v>
      </c>
      <c r="M39" s="55"/>
      <c r="N39" s="55"/>
      <c r="O39" s="55"/>
      <c r="P39" s="55"/>
      <c r="Q39" s="55"/>
      <c r="R39" s="55"/>
      <c r="S39" s="55"/>
      <c r="T39" s="55"/>
      <c r="U39" s="55"/>
      <c r="V39" s="55"/>
      <c r="W39" s="55"/>
      <c r="X39" s="55"/>
      <c r="Y39" s="55"/>
    </row>
    <row r="40" spans="1:25" x14ac:dyDescent="0.3">
      <c r="A40" s="55"/>
      <c r="B40" s="145" t="s">
        <v>11</v>
      </c>
      <c r="C40" s="132" t="s">
        <v>98</v>
      </c>
      <c r="D40" s="132" t="s">
        <v>160</v>
      </c>
      <c r="E40" s="133">
        <f>'Price Data'!L38</f>
        <v>1</v>
      </c>
      <c r="F40" s="134">
        <f>'Price Data'!M38</f>
        <v>20</v>
      </c>
      <c r="G40" s="146">
        <f>'Price Data'!N38</f>
        <v>700</v>
      </c>
      <c r="H40" s="55"/>
      <c r="I40" s="226" t="s">
        <v>348</v>
      </c>
      <c r="J40" s="227" t="s">
        <v>21</v>
      </c>
      <c r="K40" s="227" t="s">
        <v>17</v>
      </c>
      <c r="L40" s="228" t="s">
        <v>11</v>
      </c>
      <c r="M40" s="55"/>
      <c r="N40" s="55"/>
      <c r="O40" s="55"/>
      <c r="P40" s="55"/>
      <c r="Q40" s="55"/>
      <c r="R40" s="55"/>
      <c r="S40" s="55"/>
      <c r="T40" s="55"/>
      <c r="U40" s="55"/>
      <c r="V40" s="55"/>
      <c r="W40" s="55"/>
      <c r="X40" s="55"/>
      <c r="Y40" s="55"/>
    </row>
    <row r="41" spans="1:25" x14ac:dyDescent="0.3">
      <c r="A41" s="55"/>
      <c r="B41" s="131"/>
      <c r="C41" s="136" t="s">
        <v>99</v>
      </c>
      <c r="D41" s="136" t="s">
        <v>161</v>
      </c>
      <c r="E41" s="137">
        <f>'Price Data'!L39</f>
        <v>21</v>
      </c>
      <c r="F41" s="138">
        <f>'Price Data'!M39</f>
        <v>50</v>
      </c>
      <c r="G41" s="147">
        <f>'Price Data'!N39</f>
        <v>630</v>
      </c>
      <c r="H41" s="55"/>
      <c r="I41" s="226" t="s">
        <v>13</v>
      </c>
      <c r="J41" s="227" t="s">
        <v>362</v>
      </c>
      <c r="K41" s="227" t="s">
        <v>12</v>
      </c>
      <c r="L41" s="228" t="s">
        <v>11</v>
      </c>
      <c r="M41" s="55"/>
      <c r="N41" s="55"/>
      <c r="O41" s="55"/>
      <c r="P41" s="55"/>
      <c r="Q41" s="55"/>
      <c r="R41" s="55"/>
      <c r="S41" s="55"/>
      <c r="T41" s="55"/>
      <c r="U41" s="55"/>
      <c r="V41" s="55"/>
      <c r="W41" s="55"/>
      <c r="X41" s="55"/>
      <c r="Y41" s="55"/>
    </row>
    <row r="42" spans="1:25" ht="15" thickBot="1" x14ac:dyDescent="0.35">
      <c r="A42" s="55"/>
      <c r="B42" s="131"/>
      <c r="C42" s="136" t="s">
        <v>100</v>
      </c>
      <c r="D42" s="136" t="s">
        <v>162</v>
      </c>
      <c r="E42" s="137">
        <f>'Price Data'!L40</f>
        <v>51</v>
      </c>
      <c r="F42" s="138">
        <f>'Price Data'!M40</f>
        <v>100</v>
      </c>
      <c r="G42" s="147">
        <f>'Price Data'!N40</f>
        <v>595</v>
      </c>
      <c r="H42" s="55"/>
      <c r="I42" s="232" t="s">
        <v>348</v>
      </c>
      <c r="J42" s="233" t="s">
        <v>363</v>
      </c>
      <c r="K42" s="233" t="s">
        <v>17</v>
      </c>
      <c r="L42" s="234" t="s">
        <v>11</v>
      </c>
      <c r="M42" s="55"/>
      <c r="N42" s="55"/>
      <c r="O42" s="55"/>
      <c r="P42" s="55"/>
      <c r="Q42" s="55"/>
      <c r="R42" s="55"/>
      <c r="S42" s="55"/>
      <c r="T42" s="55"/>
      <c r="U42" s="55"/>
      <c r="V42" s="55"/>
      <c r="W42" s="55"/>
      <c r="X42" s="55"/>
      <c r="Y42" s="55"/>
    </row>
    <row r="43" spans="1:25" x14ac:dyDescent="0.3">
      <c r="A43" s="55"/>
      <c r="B43" s="131"/>
      <c r="C43" s="136" t="s">
        <v>101</v>
      </c>
      <c r="D43" s="136" t="s">
        <v>163</v>
      </c>
      <c r="E43" s="137">
        <f>'Price Data'!L41</f>
        <v>101</v>
      </c>
      <c r="F43" s="138">
        <f>'Price Data'!M41</f>
        <v>300</v>
      </c>
      <c r="G43" s="147">
        <f>'Price Data'!N41</f>
        <v>525</v>
      </c>
      <c r="H43" s="55"/>
      <c r="I43" s="55"/>
      <c r="J43" s="55"/>
      <c r="K43" s="55"/>
      <c r="L43" s="55"/>
      <c r="M43" s="55"/>
      <c r="N43" s="55"/>
      <c r="O43" s="55"/>
      <c r="P43" s="55"/>
      <c r="Q43" s="55"/>
      <c r="R43" s="55"/>
      <c r="S43" s="55"/>
      <c r="T43" s="55"/>
      <c r="U43" s="55"/>
      <c r="V43" s="55"/>
      <c r="W43" s="55"/>
      <c r="X43" s="55"/>
      <c r="Y43" s="55"/>
    </row>
    <row r="44" spans="1:25" ht="15" thickBot="1" x14ac:dyDescent="0.35">
      <c r="A44" s="55"/>
      <c r="B44" s="150"/>
      <c r="C44" s="151" t="s">
        <v>102</v>
      </c>
      <c r="D44" s="151" t="s">
        <v>164</v>
      </c>
      <c r="E44" s="152">
        <f>'Price Data'!L42</f>
        <v>301</v>
      </c>
      <c r="F44" s="153">
        <f>'Price Data'!M42</f>
        <v>1000</v>
      </c>
      <c r="G44" s="154">
        <f>'Price Data'!N42</f>
        <v>350</v>
      </c>
      <c r="H44" s="55"/>
      <c r="I44" s="55"/>
      <c r="J44" s="55"/>
      <c r="K44" s="55"/>
      <c r="L44" s="55"/>
      <c r="M44" s="55"/>
      <c r="N44" s="55"/>
      <c r="O44" s="55"/>
      <c r="P44" s="55"/>
      <c r="Q44" s="55"/>
      <c r="R44" s="55"/>
      <c r="S44" s="55"/>
      <c r="T44" s="55"/>
      <c r="U44" s="55"/>
      <c r="V44" s="55"/>
      <c r="W44" s="55"/>
      <c r="X44" s="55"/>
      <c r="Y44" s="55"/>
    </row>
    <row r="45" spans="1:25" x14ac:dyDescent="0.3">
      <c r="A45" s="55"/>
      <c r="B45" s="84"/>
      <c r="C45" s="84"/>
      <c r="D45" s="84"/>
      <c r="E45" s="84"/>
      <c r="F45" s="84"/>
      <c r="G45" s="84"/>
      <c r="H45" s="55"/>
      <c r="I45" s="55"/>
      <c r="J45" s="55"/>
      <c r="K45" s="55"/>
      <c r="L45" s="55"/>
      <c r="M45" s="55"/>
      <c r="N45" s="55"/>
      <c r="O45" s="55"/>
      <c r="P45" s="55"/>
      <c r="Q45" s="55"/>
      <c r="R45" s="55"/>
      <c r="S45" s="55"/>
      <c r="T45" s="55"/>
      <c r="U45" s="55"/>
      <c r="V45" s="55"/>
      <c r="W45" s="55"/>
      <c r="X45" s="55"/>
      <c r="Y45" s="55"/>
    </row>
    <row r="46" spans="1:25" x14ac:dyDescent="0.3">
      <c r="A46" s="55"/>
      <c r="B46" s="237" t="s">
        <v>211</v>
      </c>
      <c r="C46" s="210"/>
      <c r="D46" s="210"/>
      <c r="E46" s="210"/>
      <c r="F46" s="210"/>
      <c r="G46" s="210"/>
      <c r="H46" s="55"/>
      <c r="I46" s="55"/>
      <c r="J46" s="55"/>
      <c r="K46" s="55"/>
      <c r="L46" s="55"/>
      <c r="M46" s="55"/>
      <c r="N46" s="55"/>
      <c r="O46" s="55"/>
      <c r="P46" s="55"/>
      <c r="Q46" s="55"/>
      <c r="R46" s="55"/>
      <c r="S46" s="55"/>
      <c r="T46" s="55"/>
      <c r="U46" s="55"/>
      <c r="V46" s="55"/>
      <c r="W46" s="55"/>
      <c r="X46" s="55"/>
      <c r="Y46" s="55"/>
    </row>
    <row r="47" spans="1:25" ht="7.95" customHeight="1" x14ac:dyDescent="0.3">
      <c r="A47" s="55"/>
      <c r="B47" s="55"/>
      <c r="C47" s="55"/>
      <c r="D47" s="55"/>
      <c r="E47" s="55"/>
      <c r="F47" s="55"/>
      <c r="G47" s="55"/>
      <c r="H47" s="55"/>
      <c r="I47" s="55"/>
      <c r="J47" s="55"/>
      <c r="K47" s="55"/>
      <c r="L47" s="55"/>
      <c r="M47" s="55"/>
      <c r="N47" s="55"/>
      <c r="O47" s="55"/>
      <c r="P47" s="55"/>
      <c r="Q47" s="55"/>
      <c r="R47" s="55"/>
      <c r="S47" s="55"/>
      <c r="T47" s="55"/>
      <c r="U47" s="55"/>
      <c r="V47" s="55"/>
      <c r="W47" s="55"/>
      <c r="X47" s="55"/>
      <c r="Y47" s="55"/>
    </row>
    <row r="48" spans="1:25" x14ac:dyDescent="0.3">
      <c r="A48" s="55"/>
      <c r="B48" s="55"/>
      <c r="C48" s="55"/>
      <c r="D48" s="55"/>
      <c r="E48" s="55"/>
      <c r="F48" s="55"/>
      <c r="G48" s="55"/>
      <c r="H48" s="55"/>
      <c r="I48" s="55"/>
      <c r="J48" s="55"/>
      <c r="K48" s="55"/>
      <c r="L48" s="55"/>
      <c r="M48" s="55"/>
      <c r="N48" s="55"/>
      <c r="O48" s="55"/>
      <c r="P48" s="55"/>
      <c r="Q48" s="55"/>
      <c r="R48" s="55"/>
      <c r="S48" s="55"/>
      <c r="T48" s="55"/>
      <c r="U48" s="55"/>
      <c r="V48" s="55"/>
      <c r="W48" s="55"/>
      <c r="X48" s="55"/>
      <c r="Y48" s="55"/>
    </row>
    <row r="49" spans="1:25" x14ac:dyDescent="0.3">
      <c r="A49" s="55"/>
      <c r="B49" s="55"/>
      <c r="C49" s="55"/>
      <c r="D49" s="55"/>
      <c r="E49" s="55"/>
      <c r="F49" s="55"/>
      <c r="G49" s="55"/>
      <c r="H49" s="55"/>
      <c r="I49" s="210"/>
      <c r="J49" s="210"/>
      <c r="K49" s="210"/>
      <c r="L49" s="210"/>
      <c r="M49" s="55"/>
      <c r="N49" s="55"/>
      <c r="O49" s="55"/>
      <c r="P49" s="55"/>
      <c r="Q49" s="55"/>
      <c r="R49" s="55"/>
      <c r="S49" s="55"/>
      <c r="T49" s="55"/>
      <c r="U49" s="55"/>
      <c r="V49" s="55"/>
      <c r="W49" s="55"/>
      <c r="X49" s="55"/>
      <c r="Y49" s="55"/>
    </row>
    <row r="50" spans="1:25" x14ac:dyDescent="0.3">
      <c r="A50" s="55"/>
      <c r="B50" s="55"/>
      <c r="C50" s="55"/>
      <c r="D50" s="55"/>
      <c r="E50" s="55"/>
      <c r="F50" s="55"/>
      <c r="G50" s="55"/>
      <c r="H50" s="55"/>
      <c r="I50" s="55"/>
      <c r="J50" s="55"/>
      <c r="K50" s="55"/>
      <c r="L50" s="55"/>
      <c r="M50" s="55"/>
      <c r="N50" s="55"/>
      <c r="O50" s="55"/>
      <c r="P50" s="55"/>
      <c r="Q50" s="55"/>
      <c r="R50" s="55"/>
      <c r="S50" s="55"/>
      <c r="T50" s="55"/>
      <c r="U50" s="55"/>
      <c r="V50" s="55"/>
      <c r="W50" s="55"/>
      <c r="X50" s="55"/>
      <c r="Y50" s="55"/>
    </row>
    <row r="51" spans="1:25" x14ac:dyDescent="0.3">
      <c r="A51" s="55"/>
      <c r="B51" s="55"/>
      <c r="C51" s="55"/>
      <c r="D51" s="55"/>
      <c r="E51" s="55"/>
      <c r="F51" s="55"/>
      <c r="G51" s="55"/>
      <c r="H51" s="55"/>
      <c r="I51" s="55"/>
      <c r="J51" s="55"/>
      <c r="K51" s="55"/>
      <c r="L51" s="55"/>
      <c r="M51" s="55"/>
      <c r="N51" s="55"/>
      <c r="O51" s="55"/>
      <c r="P51" s="55"/>
      <c r="Q51" s="55"/>
      <c r="R51" s="55"/>
      <c r="S51" s="55"/>
      <c r="T51" s="55"/>
      <c r="U51" s="55"/>
      <c r="V51" s="55"/>
      <c r="W51" s="55"/>
      <c r="X51" s="55"/>
      <c r="Y51" s="55"/>
    </row>
    <row r="52" spans="1:25" x14ac:dyDescent="0.3">
      <c r="A52" s="55"/>
      <c r="B52" s="55"/>
      <c r="C52" s="55"/>
      <c r="D52" s="55"/>
      <c r="E52" s="55"/>
      <c r="F52" s="55"/>
      <c r="G52" s="55"/>
      <c r="H52" s="55"/>
      <c r="I52" s="55"/>
      <c r="J52" s="55"/>
      <c r="K52" s="55"/>
      <c r="L52" s="55"/>
      <c r="M52" s="55"/>
      <c r="N52" s="55"/>
      <c r="O52" s="55"/>
      <c r="P52" s="55"/>
      <c r="Q52" s="55"/>
      <c r="R52" s="55"/>
      <c r="S52" s="55"/>
      <c r="T52" s="55"/>
      <c r="U52" s="55"/>
      <c r="V52" s="55"/>
      <c r="W52" s="55"/>
      <c r="X52" s="55"/>
      <c r="Y52" s="55"/>
    </row>
    <row r="53" spans="1:25" x14ac:dyDescent="0.3">
      <c r="A53" s="55"/>
      <c r="B53" s="55"/>
      <c r="C53" s="55"/>
      <c r="D53" s="55"/>
      <c r="E53" s="55"/>
      <c r="F53" s="55"/>
      <c r="G53" s="55"/>
      <c r="H53" s="55"/>
      <c r="I53" s="55"/>
      <c r="J53" s="55"/>
      <c r="K53" s="55"/>
      <c r="L53" s="55"/>
      <c r="M53" s="55"/>
      <c r="N53" s="55"/>
      <c r="O53" s="55"/>
      <c r="P53" s="55"/>
      <c r="Q53" s="55"/>
      <c r="R53" s="55"/>
      <c r="S53" s="55"/>
      <c r="T53" s="55"/>
      <c r="U53" s="55"/>
      <c r="V53" s="55"/>
      <c r="W53" s="55"/>
      <c r="X53" s="55"/>
      <c r="Y53" s="55"/>
    </row>
    <row r="54" spans="1:25" x14ac:dyDescent="0.3">
      <c r="A54" s="55"/>
      <c r="B54" s="55"/>
      <c r="C54" s="55"/>
      <c r="D54" s="55"/>
      <c r="E54" s="55"/>
      <c r="F54" s="55"/>
      <c r="G54" s="55"/>
      <c r="H54" s="55"/>
      <c r="I54" s="55"/>
      <c r="J54" s="55"/>
      <c r="K54" s="55"/>
      <c r="L54" s="55"/>
      <c r="M54" s="55"/>
      <c r="N54" s="55"/>
      <c r="O54" s="55"/>
      <c r="P54" s="55"/>
      <c r="Q54" s="55"/>
      <c r="R54" s="55"/>
      <c r="S54" s="55"/>
      <c r="T54" s="55"/>
      <c r="U54" s="55"/>
      <c r="V54" s="55"/>
      <c r="W54" s="55"/>
      <c r="X54" s="55"/>
      <c r="Y54" s="55"/>
    </row>
    <row r="55" spans="1:25" x14ac:dyDescent="0.3">
      <c r="A55" s="55"/>
      <c r="B55" s="55"/>
      <c r="C55" s="55"/>
      <c r="D55" s="55"/>
      <c r="E55" s="55"/>
      <c r="F55" s="55"/>
      <c r="G55" s="55"/>
      <c r="H55" s="55"/>
      <c r="I55" s="55"/>
      <c r="J55" s="55"/>
      <c r="K55" s="55"/>
      <c r="L55" s="55"/>
      <c r="M55" s="55"/>
      <c r="N55" s="55"/>
      <c r="O55" s="55"/>
      <c r="P55" s="55"/>
      <c r="Q55" s="55"/>
      <c r="R55" s="55"/>
      <c r="S55" s="55"/>
      <c r="T55" s="55"/>
      <c r="U55" s="55"/>
      <c r="V55" s="55"/>
      <c r="W55" s="55"/>
      <c r="X55" s="55"/>
      <c r="Y55" s="55"/>
    </row>
    <row r="56" spans="1:25" x14ac:dyDescent="0.3">
      <c r="A56" s="55"/>
      <c r="B56" s="55"/>
      <c r="C56" s="55"/>
      <c r="D56" s="55"/>
      <c r="E56" s="55"/>
      <c r="F56" s="55"/>
      <c r="G56" s="55"/>
      <c r="H56" s="55"/>
      <c r="I56" s="55"/>
      <c r="J56" s="55"/>
      <c r="K56" s="55"/>
      <c r="L56" s="55"/>
      <c r="M56" s="55"/>
      <c r="N56" s="55"/>
      <c r="O56" s="55"/>
      <c r="P56" s="55"/>
      <c r="Q56" s="55"/>
      <c r="R56" s="55"/>
      <c r="S56" s="55"/>
      <c r="T56" s="55"/>
      <c r="U56" s="55"/>
      <c r="V56" s="55"/>
      <c r="W56" s="55"/>
      <c r="X56" s="55"/>
      <c r="Y56" s="55"/>
    </row>
    <row r="57" spans="1:25" x14ac:dyDescent="0.3">
      <c r="A57" s="55"/>
      <c r="B57" s="55"/>
      <c r="C57" s="55"/>
      <c r="D57" s="55"/>
      <c r="E57" s="55"/>
      <c r="F57" s="55"/>
      <c r="G57" s="55"/>
      <c r="H57" s="55"/>
      <c r="I57" s="55"/>
      <c r="J57" s="55"/>
      <c r="K57" s="55"/>
      <c r="L57" s="55"/>
      <c r="M57" s="55"/>
      <c r="N57" s="55"/>
      <c r="O57" s="55"/>
      <c r="P57" s="55"/>
      <c r="Q57" s="55"/>
      <c r="R57" s="55"/>
      <c r="S57" s="55"/>
      <c r="T57" s="55"/>
      <c r="U57" s="55"/>
      <c r="V57" s="55"/>
      <c r="W57" s="55"/>
      <c r="X57" s="55"/>
      <c r="Y57" s="55"/>
    </row>
    <row r="58" spans="1:25" x14ac:dyDescent="0.3">
      <c r="A58" s="55"/>
      <c r="B58" s="55"/>
      <c r="C58" s="55"/>
      <c r="D58" s="55"/>
      <c r="E58" s="55"/>
      <c r="F58" s="55"/>
      <c r="G58" s="55"/>
      <c r="H58" s="55"/>
      <c r="I58" s="55"/>
      <c r="J58" s="55"/>
      <c r="K58" s="55"/>
      <c r="L58" s="55"/>
      <c r="M58" s="55"/>
      <c r="N58" s="55"/>
      <c r="O58" s="55"/>
      <c r="P58" s="55"/>
      <c r="Q58" s="55"/>
      <c r="R58" s="55"/>
      <c r="S58" s="55"/>
      <c r="T58" s="55"/>
      <c r="U58" s="55"/>
      <c r="V58" s="55"/>
      <c r="W58" s="55"/>
      <c r="X58" s="55"/>
      <c r="Y58" s="55"/>
    </row>
    <row r="59" spans="1:25" x14ac:dyDescent="0.3">
      <c r="A59" s="55"/>
      <c r="B59" s="55"/>
      <c r="C59" s="55"/>
      <c r="D59" s="55"/>
      <c r="E59" s="55"/>
      <c r="F59" s="55"/>
      <c r="G59" s="55"/>
      <c r="H59" s="55"/>
      <c r="I59" s="55"/>
      <c r="J59" s="55"/>
      <c r="K59" s="55"/>
      <c r="L59" s="55"/>
      <c r="M59" s="55"/>
      <c r="N59" s="55"/>
      <c r="O59" s="55"/>
      <c r="P59" s="55"/>
      <c r="Q59" s="55"/>
      <c r="R59" s="55"/>
      <c r="S59" s="55"/>
      <c r="T59" s="55"/>
      <c r="U59" s="55"/>
      <c r="V59" s="55"/>
      <c r="W59" s="55"/>
      <c r="X59" s="55"/>
      <c r="Y59" s="55"/>
    </row>
    <row r="60" spans="1:25" x14ac:dyDescent="0.3">
      <c r="A60" s="55"/>
      <c r="B60" s="55"/>
      <c r="C60" s="55"/>
      <c r="D60" s="55"/>
      <c r="E60" s="55"/>
      <c r="F60" s="55"/>
      <c r="G60" s="55"/>
      <c r="H60" s="55"/>
      <c r="I60" s="55"/>
      <c r="J60" s="55"/>
      <c r="K60" s="55"/>
      <c r="L60" s="55"/>
      <c r="M60" s="55"/>
      <c r="N60" s="55"/>
      <c r="O60" s="55"/>
      <c r="P60" s="55"/>
      <c r="Q60" s="55"/>
      <c r="R60" s="55"/>
      <c r="S60" s="55"/>
      <c r="T60" s="55"/>
      <c r="U60" s="55"/>
      <c r="V60" s="55"/>
      <c r="W60" s="55"/>
      <c r="X60" s="55"/>
      <c r="Y60" s="55"/>
    </row>
    <row r="61" spans="1:25" x14ac:dyDescent="0.3">
      <c r="A61" s="55"/>
      <c r="B61" s="55"/>
      <c r="C61" s="55"/>
      <c r="D61" s="55"/>
      <c r="E61" s="55"/>
      <c r="F61" s="55"/>
      <c r="G61" s="55"/>
      <c r="H61" s="55"/>
      <c r="I61" s="55"/>
      <c r="J61" s="55"/>
      <c r="K61" s="55"/>
      <c r="L61" s="55"/>
      <c r="M61" s="55"/>
      <c r="N61" s="55"/>
      <c r="O61" s="55"/>
      <c r="P61" s="55"/>
      <c r="Q61" s="55"/>
      <c r="R61" s="55"/>
      <c r="S61" s="55"/>
      <c r="T61" s="55"/>
      <c r="U61" s="55"/>
      <c r="V61" s="55"/>
      <c r="W61" s="55"/>
      <c r="X61" s="55"/>
      <c r="Y61" s="55"/>
    </row>
    <row r="62" spans="1:25" x14ac:dyDescent="0.3">
      <c r="A62" s="55"/>
      <c r="B62" s="55"/>
      <c r="C62" s="55"/>
      <c r="D62" s="55"/>
      <c r="E62" s="55"/>
      <c r="F62" s="55"/>
      <c r="G62" s="55"/>
      <c r="H62" s="55"/>
      <c r="I62" s="55"/>
      <c r="J62" s="55"/>
      <c r="K62" s="55"/>
      <c r="L62" s="55"/>
      <c r="M62" s="55"/>
      <c r="N62" s="55"/>
      <c r="O62" s="55"/>
      <c r="P62" s="55"/>
      <c r="Q62" s="55"/>
      <c r="R62" s="55"/>
      <c r="S62" s="55"/>
      <c r="T62" s="55"/>
      <c r="U62" s="55"/>
      <c r="V62" s="55"/>
      <c r="W62" s="55"/>
      <c r="X62" s="55"/>
      <c r="Y62" s="55"/>
    </row>
    <row r="63" spans="1:25" x14ac:dyDescent="0.3">
      <c r="A63" s="55"/>
      <c r="B63" s="55"/>
      <c r="C63" s="55"/>
      <c r="D63" s="55"/>
      <c r="E63" s="55"/>
      <c r="F63" s="55"/>
      <c r="G63" s="55"/>
      <c r="H63" s="55"/>
      <c r="I63" s="55"/>
      <c r="J63" s="55"/>
      <c r="K63" s="55"/>
      <c r="L63" s="55"/>
      <c r="M63" s="55"/>
      <c r="N63" s="55"/>
      <c r="O63" s="55"/>
      <c r="P63" s="55"/>
      <c r="Q63" s="55"/>
      <c r="R63" s="55"/>
      <c r="S63" s="55"/>
      <c r="T63" s="55"/>
      <c r="U63" s="55"/>
      <c r="V63" s="55"/>
      <c r="W63" s="55"/>
      <c r="X63" s="55"/>
      <c r="Y63" s="55"/>
    </row>
    <row r="64" spans="1:25" x14ac:dyDescent="0.3">
      <c r="A64" s="55"/>
      <c r="B64" s="55"/>
      <c r="C64" s="55"/>
      <c r="D64" s="55"/>
      <c r="E64" s="55"/>
      <c r="F64" s="55"/>
      <c r="G64" s="55"/>
      <c r="H64" s="55"/>
      <c r="I64" s="55"/>
      <c r="J64" s="55"/>
      <c r="K64" s="55"/>
      <c r="L64" s="55"/>
      <c r="M64" s="55"/>
      <c r="N64" s="55"/>
      <c r="O64" s="55"/>
      <c r="P64" s="55"/>
      <c r="Q64" s="55"/>
      <c r="R64" s="55"/>
      <c r="S64" s="55"/>
      <c r="T64" s="55"/>
      <c r="U64" s="55"/>
      <c r="V64" s="55"/>
      <c r="W64" s="55"/>
      <c r="X64" s="55"/>
      <c r="Y64" s="55"/>
    </row>
    <row r="65" spans="1:25" x14ac:dyDescent="0.3">
      <c r="A65" s="55"/>
      <c r="B65" s="55"/>
      <c r="C65" s="55"/>
      <c r="D65" s="55"/>
      <c r="E65" s="55"/>
      <c r="F65" s="55"/>
      <c r="G65" s="55"/>
      <c r="H65" s="55"/>
      <c r="I65" s="55"/>
      <c r="J65" s="55"/>
      <c r="K65" s="55"/>
      <c r="L65" s="55"/>
      <c r="M65" s="55"/>
      <c r="N65" s="55"/>
      <c r="O65" s="55"/>
      <c r="P65" s="55"/>
      <c r="Q65" s="55"/>
      <c r="R65" s="55"/>
      <c r="S65" s="55"/>
      <c r="T65" s="55"/>
      <c r="U65" s="55"/>
      <c r="V65" s="55"/>
      <c r="W65" s="55"/>
      <c r="X65" s="55"/>
      <c r="Y65" s="55"/>
    </row>
    <row r="66" spans="1:25" x14ac:dyDescent="0.3">
      <c r="A66" s="55"/>
      <c r="B66" s="55"/>
      <c r="C66" s="55"/>
      <c r="D66" s="55"/>
      <c r="E66" s="55"/>
      <c r="F66" s="55"/>
      <c r="G66" s="55"/>
      <c r="H66" s="55"/>
      <c r="I66" s="55"/>
      <c r="J66" s="55"/>
      <c r="K66" s="55"/>
      <c r="L66" s="55"/>
      <c r="M66" s="55"/>
      <c r="N66" s="55"/>
      <c r="O66" s="55"/>
      <c r="P66" s="55"/>
      <c r="Q66" s="55"/>
      <c r="R66" s="55"/>
      <c r="S66" s="55"/>
      <c r="T66" s="55"/>
      <c r="U66" s="55"/>
      <c r="V66" s="55"/>
      <c r="W66" s="55"/>
      <c r="X66" s="55"/>
      <c r="Y66" s="55"/>
    </row>
    <row r="67" spans="1:25" x14ac:dyDescent="0.3">
      <c r="A67" s="55"/>
      <c r="B67" s="55"/>
      <c r="C67" s="55"/>
      <c r="D67" s="55"/>
      <c r="E67" s="55"/>
      <c r="F67" s="55"/>
      <c r="G67" s="55"/>
      <c r="H67" s="55"/>
      <c r="I67" s="55"/>
      <c r="J67" s="55"/>
      <c r="K67" s="55"/>
      <c r="L67" s="55"/>
      <c r="M67" s="55"/>
      <c r="N67" s="55"/>
      <c r="O67" s="55"/>
      <c r="P67" s="55"/>
      <c r="Q67" s="55"/>
      <c r="R67" s="55"/>
      <c r="S67" s="55"/>
      <c r="T67" s="55"/>
      <c r="U67" s="55"/>
      <c r="V67" s="55"/>
      <c r="W67" s="55"/>
      <c r="X67" s="55"/>
      <c r="Y67" s="55"/>
    </row>
    <row r="68" spans="1:25" x14ac:dyDescent="0.3">
      <c r="A68" s="55"/>
      <c r="B68" s="55"/>
      <c r="C68" s="55"/>
      <c r="D68" s="55"/>
      <c r="E68" s="55"/>
      <c r="F68" s="55"/>
      <c r="G68" s="55"/>
      <c r="H68" s="55"/>
      <c r="I68" s="55"/>
      <c r="J68" s="55"/>
      <c r="K68" s="55"/>
      <c r="L68" s="55"/>
      <c r="M68" s="55"/>
      <c r="N68" s="55"/>
      <c r="O68" s="55"/>
      <c r="P68" s="55"/>
      <c r="Q68" s="55"/>
      <c r="R68" s="55"/>
      <c r="S68" s="55"/>
      <c r="T68" s="55"/>
      <c r="U68" s="55"/>
      <c r="V68" s="55"/>
      <c r="W68" s="55"/>
      <c r="X68" s="55"/>
      <c r="Y68" s="55"/>
    </row>
    <row r="69" spans="1:25" x14ac:dyDescent="0.3">
      <c r="A69" s="55"/>
      <c r="B69" s="55"/>
      <c r="C69" s="55"/>
      <c r="D69" s="55"/>
      <c r="E69" s="55"/>
      <c r="F69" s="55"/>
      <c r="G69" s="55"/>
      <c r="H69" s="55"/>
      <c r="I69" s="55"/>
      <c r="J69" s="55"/>
      <c r="K69" s="55"/>
      <c r="L69" s="55"/>
      <c r="M69" s="55"/>
      <c r="N69" s="55"/>
      <c r="O69" s="55"/>
      <c r="P69" s="55"/>
      <c r="Q69" s="55"/>
      <c r="R69" s="55"/>
      <c r="S69" s="55"/>
      <c r="T69" s="55"/>
      <c r="U69" s="55"/>
      <c r="V69" s="55"/>
      <c r="W69" s="55"/>
      <c r="X69" s="55"/>
      <c r="Y69" s="55"/>
    </row>
    <row r="70" spans="1:25" x14ac:dyDescent="0.3">
      <c r="A70" s="55"/>
      <c r="B70" s="55"/>
      <c r="C70" s="55"/>
      <c r="D70" s="55"/>
      <c r="E70" s="55"/>
      <c r="F70" s="55"/>
      <c r="G70" s="55"/>
      <c r="H70" s="55"/>
      <c r="I70" s="55"/>
      <c r="J70" s="55"/>
      <c r="K70" s="55"/>
      <c r="L70" s="55"/>
      <c r="M70" s="55"/>
      <c r="N70" s="55"/>
      <c r="O70" s="55"/>
      <c r="P70" s="55"/>
      <c r="Q70" s="55"/>
      <c r="R70" s="55"/>
      <c r="S70" s="55"/>
      <c r="T70" s="55"/>
      <c r="U70" s="55"/>
      <c r="V70" s="55"/>
      <c r="W70" s="55"/>
      <c r="X70" s="55"/>
      <c r="Y70" s="55"/>
    </row>
    <row r="71" spans="1:25" x14ac:dyDescent="0.3">
      <c r="A71" s="55"/>
      <c r="B71" s="55"/>
      <c r="C71" s="55"/>
      <c r="D71" s="55"/>
      <c r="E71" s="55"/>
      <c r="F71" s="55"/>
      <c r="G71" s="55"/>
      <c r="H71" s="55"/>
      <c r="I71" s="55"/>
      <c r="J71" s="55"/>
      <c r="K71" s="55"/>
      <c r="L71" s="55"/>
      <c r="M71" s="55"/>
      <c r="N71" s="55"/>
      <c r="O71" s="55"/>
      <c r="P71" s="55"/>
      <c r="Q71" s="55"/>
      <c r="R71" s="55"/>
      <c r="S71" s="55"/>
      <c r="T71" s="55"/>
      <c r="U71" s="55"/>
      <c r="V71" s="55"/>
      <c r="W71" s="55"/>
      <c r="X71" s="55"/>
      <c r="Y71" s="55"/>
    </row>
    <row r="72" spans="1:25" x14ac:dyDescent="0.3">
      <c r="A72" s="55"/>
      <c r="B72" s="55"/>
      <c r="C72" s="55"/>
      <c r="D72" s="55"/>
      <c r="E72" s="55"/>
      <c r="F72" s="55"/>
      <c r="G72" s="55"/>
      <c r="H72" s="55"/>
      <c r="I72" s="55"/>
      <c r="J72" s="55"/>
      <c r="K72" s="55"/>
      <c r="L72" s="55"/>
      <c r="M72" s="55"/>
      <c r="N72" s="55"/>
      <c r="O72" s="55"/>
      <c r="P72" s="55"/>
      <c r="Q72" s="55"/>
      <c r="R72" s="55"/>
      <c r="S72" s="55"/>
      <c r="T72" s="55"/>
      <c r="U72" s="55"/>
      <c r="V72" s="55"/>
      <c r="W72" s="55"/>
      <c r="X72" s="55"/>
      <c r="Y72" s="55"/>
    </row>
    <row r="73" spans="1:25" x14ac:dyDescent="0.3">
      <c r="A73" s="55"/>
      <c r="B73" s="55"/>
      <c r="C73" s="55"/>
      <c r="D73" s="55"/>
      <c r="E73" s="55"/>
      <c r="F73" s="55"/>
      <c r="G73" s="55"/>
      <c r="H73" s="55"/>
      <c r="I73" s="55"/>
      <c r="J73" s="55"/>
      <c r="K73" s="55"/>
      <c r="L73" s="55"/>
      <c r="M73" s="55"/>
      <c r="N73" s="55"/>
      <c r="O73" s="55"/>
      <c r="P73" s="55"/>
      <c r="Q73" s="55"/>
      <c r="R73" s="55"/>
      <c r="S73" s="55"/>
      <c r="T73" s="55"/>
      <c r="U73" s="55"/>
      <c r="V73" s="55"/>
      <c r="W73" s="55"/>
      <c r="X73" s="55"/>
      <c r="Y73" s="55"/>
    </row>
    <row r="74" spans="1:25" x14ac:dyDescent="0.3">
      <c r="A74" s="55"/>
      <c r="B74" s="55"/>
      <c r="C74" s="55"/>
      <c r="D74" s="55"/>
      <c r="E74" s="55"/>
      <c r="F74" s="55"/>
      <c r="G74" s="55"/>
      <c r="H74" s="55"/>
      <c r="I74" s="55"/>
      <c r="J74" s="55"/>
      <c r="K74" s="55"/>
      <c r="L74" s="55"/>
      <c r="M74" s="55"/>
      <c r="N74" s="55"/>
      <c r="O74" s="55"/>
      <c r="P74" s="55"/>
      <c r="Q74" s="55"/>
      <c r="R74" s="55"/>
      <c r="S74" s="55"/>
      <c r="T74" s="55"/>
      <c r="U74" s="55"/>
      <c r="V74" s="55"/>
      <c r="W74" s="55"/>
      <c r="X74" s="55"/>
      <c r="Y74" s="55"/>
    </row>
    <row r="75" spans="1:25" x14ac:dyDescent="0.3">
      <c r="A75" s="55"/>
      <c r="B75" s="55"/>
      <c r="C75" s="55"/>
      <c r="D75" s="55"/>
      <c r="E75" s="55"/>
      <c r="F75" s="55"/>
      <c r="G75" s="55"/>
      <c r="H75" s="55"/>
      <c r="I75" s="55"/>
      <c r="J75" s="55"/>
      <c r="K75" s="55"/>
      <c r="L75" s="55"/>
      <c r="M75" s="55"/>
      <c r="N75" s="55"/>
      <c r="O75" s="55"/>
      <c r="P75" s="55"/>
      <c r="Q75" s="55"/>
      <c r="R75" s="55"/>
      <c r="S75" s="55"/>
      <c r="T75" s="55"/>
      <c r="U75" s="55"/>
      <c r="V75" s="55"/>
      <c r="W75" s="55"/>
      <c r="X75" s="55"/>
      <c r="Y75" s="55"/>
    </row>
    <row r="76" spans="1:25" x14ac:dyDescent="0.3">
      <c r="A76" s="55"/>
      <c r="B76" s="55"/>
      <c r="C76" s="55"/>
      <c r="D76" s="55"/>
      <c r="E76" s="55"/>
      <c r="F76" s="55"/>
      <c r="G76" s="55"/>
      <c r="H76" s="55"/>
      <c r="I76" s="55"/>
      <c r="J76" s="55"/>
      <c r="K76" s="55"/>
      <c r="L76" s="55"/>
      <c r="M76" s="55"/>
      <c r="N76" s="55"/>
      <c r="O76" s="55"/>
      <c r="P76" s="55"/>
      <c r="Q76" s="55"/>
      <c r="R76" s="55"/>
      <c r="S76" s="55"/>
      <c r="T76" s="55"/>
      <c r="U76" s="55"/>
      <c r="V76" s="55"/>
      <c r="W76" s="55"/>
      <c r="X76" s="55"/>
      <c r="Y76" s="55"/>
    </row>
    <row r="77" spans="1:25" x14ac:dyDescent="0.3">
      <c r="A77" s="55"/>
      <c r="B77" s="55"/>
      <c r="C77" s="55"/>
      <c r="D77" s="55"/>
      <c r="E77" s="55"/>
      <c r="F77" s="55"/>
      <c r="G77" s="55"/>
      <c r="H77" s="55"/>
      <c r="I77" s="55"/>
      <c r="J77" s="55"/>
      <c r="K77" s="55"/>
      <c r="L77" s="55"/>
      <c r="M77" s="55"/>
      <c r="N77" s="55"/>
      <c r="O77" s="55"/>
      <c r="P77" s="55"/>
      <c r="Q77" s="55"/>
      <c r="R77" s="55"/>
      <c r="S77" s="55"/>
      <c r="T77" s="55"/>
      <c r="U77" s="55"/>
      <c r="V77" s="55"/>
      <c r="W77" s="55"/>
      <c r="X77" s="55"/>
      <c r="Y77" s="55"/>
    </row>
    <row r="78" spans="1:25" x14ac:dyDescent="0.3">
      <c r="A78" s="55"/>
      <c r="B78" s="55"/>
      <c r="C78" s="55"/>
      <c r="D78" s="55"/>
      <c r="E78" s="55"/>
      <c r="F78" s="55"/>
      <c r="G78" s="55"/>
      <c r="H78" s="55"/>
      <c r="I78" s="55"/>
      <c r="J78" s="55"/>
      <c r="K78" s="55"/>
      <c r="L78" s="55"/>
      <c r="M78" s="55"/>
      <c r="N78" s="55"/>
      <c r="O78" s="55"/>
      <c r="P78" s="55"/>
      <c r="Q78" s="55"/>
      <c r="R78" s="55"/>
      <c r="S78" s="55"/>
      <c r="T78" s="55"/>
      <c r="U78" s="55"/>
      <c r="V78" s="55"/>
      <c r="W78" s="55"/>
      <c r="X78" s="55"/>
      <c r="Y78" s="55"/>
    </row>
    <row r="79" spans="1:25" x14ac:dyDescent="0.3">
      <c r="A79" s="55"/>
      <c r="B79" s="55"/>
      <c r="C79" s="55"/>
      <c r="D79" s="55"/>
      <c r="E79" s="55"/>
      <c r="F79" s="55"/>
      <c r="G79" s="55"/>
      <c r="H79" s="55"/>
      <c r="I79" s="55"/>
      <c r="J79" s="55"/>
      <c r="K79" s="55"/>
      <c r="L79" s="55"/>
      <c r="M79" s="55"/>
      <c r="N79" s="55"/>
      <c r="O79" s="55"/>
      <c r="P79" s="55"/>
      <c r="Q79" s="55"/>
      <c r="R79" s="55"/>
      <c r="S79" s="55"/>
      <c r="T79" s="55"/>
      <c r="U79" s="55"/>
      <c r="V79" s="55"/>
      <c r="W79" s="55"/>
      <c r="X79" s="55"/>
      <c r="Y79" s="55"/>
    </row>
    <row r="80" spans="1:25" x14ac:dyDescent="0.3">
      <c r="A80" s="55"/>
      <c r="B80" s="55"/>
      <c r="C80" s="55"/>
      <c r="D80" s="55"/>
      <c r="E80" s="55"/>
      <c r="F80" s="55"/>
      <c r="G80" s="55"/>
      <c r="H80" s="55"/>
      <c r="I80" s="55"/>
      <c r="J80" s="55"/>
      <c r="K80" s="55"/>
      <c r="L80" s="55"/>
      <c r="M80" s="55"/>
      <c r="N80" s="55"/>
      <c r="O80" s="55"/>
      <c r="P80" s="55"/>
      <c r="Q80" s="55"/>
      <c r="R80" s="55"/>
      <c r="S80" s="55"/>
      <c r="T80" s="55"/>
      <c r="U80" s="55"/>
      <c r="V80" s="55"/>
      <c r="W80" s="55"/>
      <c r="X80" s="55"/>
      <c r="Y80" s="55"/>
    </row>
    <row r="81" spans="1:25" x14ac:dyDescent="0.3">
      <c r="A81" s="55"/>
      <c r="B81" s="55"/>
      <c r="C81" s="55"/>
      <c r="D81" s="55"/>
      <c r="E81" s="55"/>
      <c r="F81" s="55"/>
      <c r="G81" s="55"/>
      <c r="H81" s="55"/>
      <c r="I81" s="55"/>
      <c r="J81" s="55"/>
      <c r="K81" s="55"/>
      <c r="L81" s="55"/>
      <c r="M81" s="55"/>
      <c r="N81" s="55"/>
      <c r="O81" s="55"/>
      <c r="P81" s="55"/>
      <c r="Q81" s="55"/>
      <c r="R81" s="55"/>
      <c r="S81" s="55"/>
      <c r="T81" s="55"/>
      <c r="U81" s="55"/>
      <c r="V81" s="55"/>
      <c r="W81" s="55"/>
      <c r="X81" s="55"/>
      <c r="Y81" s="55"/>
    </row>
    <row r="82" spans="1:25" x14ac:dyDescent="0.3">
      <c r="A82" s="55"/>
      <c r="B82" s="55"/>
      <c r="C82" s="55"/>
      <c r="D82" s="55"/>
      <c r="E82" s="55"/>
      <c r="F82" s="55"/>
      <c r="G82" s="55"/>
      <c r="H82" s="55"/>
      <c r="I82" s="55"/>
      <c r="J82" s="55"/>
      <c r="K82" s="55"/>
      <c r="L82" s="55"/>
      <c r="M82" s="55"/>
      <c r="N82" s="55"/>
      <c r="O82" s="55"/>
      <c r="P82" s="55"/>
      <c r="Q82" s="55"/>
      <c r="R82" s="55"/>
      <c r="S82" s="55"/>
      <c r="T82" s="55"/>
      <c r="U82" s="55"/>
      <c r="V82" s="55"/>
      <c r="W82" s="55"/>
      <c r="X82" s="55"/>
      <c r="Y82" s="55"/>
    </row>
    <row r="83" spans="1:25" x14ac:dyDescent="0.3">
      <c r="A83" s="55"/>
      <c r="B83" s="55"/>
      <c r="C83" s="55"/>
      <c r="D83" s="55"/>
      <c r="E83" s="55"/>
      <c r="F83" s="55"/>
      <c r="G83" s="55"/>
      <c r="H83" s="55"/>
      <c r="I83" s="55"/>
      <c r="J83" s="55"/>
      <c r="K83" s="55"/>
      <c r="L83" s="55"/>
      <c r="M83" s="55"/>
      <c r="N83" s="55"/>
      <c r="O83" s="55"/>
      <c r="P83" s="55"/>
      <c r="Q83" s="55"/>
      <c r="R83" s="55"/>
      <c r="S83" s="55"/>
      <c r="T83" s="55"/>
      <c r="U83" s="55"/>
      <c r="V83" s="55"/>
      <c r="W83" s="55"/>
      <c r="X83" s="55"/>
      <c r="Y83" s="55"/>
    </row>
    <row r="84" spans="1:25" x14ac:dyDescent="0.3">
      <c r="A84" s="55"/>
      <c r="B84" s="55"/>
      <c r="C84" s="55"/>
      <c r="D84" s="55"/>
      <c r="E84" s="55"/>
      <c r="F84" s="55"/>
      <c r="G84" s="55"/>
      <c r="H84" s="55"/>
      <c r="I84" s="55"/>
      <c r="J84" s="55"/>
      <c r="K84" s="55"/>
      <c r="L84" s="55"/>
      <c r="M84" s="55"/>
      <c r="N84" s="55"/>
      <c r="O84" s="55"/>
      <c r="P84" s="55"/>
      <c r="Q84" s="55"/>
      <c r="R84" s="55"/>
      <c r="S84" s="55"/>
      <c r="T84" s="55"/>
      <c r="U84" s="55"/>
      <c r="V84" s="55"/>
      <c r="W84" s="55"/>
      <c r="X84" s="55"/>
      <c r="Y84" s="55"/>
    </row>
    <row r="85" spans="1:25" x14ac:dyDescent="0.3">
      <c r="A85" s="55"/>
      <c r="B85" s="55"/>
      <c r="C85" s="55"/>
      <c r="D85" s="55"/>
      <c r="E85" s="55"/>
      <c r="F85" s="55"/>
      <c r="G85" s="55"/>
      <c r="H85" s="55"/>
      <c r="I85" s="55"/>
      <c r="J85" s="55"/>
      <c r="K85" s="55"/>
      <c r="L85" s="55"/>
      <c r="M85" s="55"/>
      <c r="N85" s="55"/>
      <c r="O85" s="55"/>
      <c r="P85" s="55"/>
      <c r="Q85" s="55"/>
      <c r="R85" s="55"/>
      <c r="S85" s="55"/>
      <c r="T85" s="55"/>
      <c r="U85" s="55"/>
      <c r="V85" s="55"/>
      <c r="W85" s="55"/>
      <c r="X85" s="55"/>
      <c r="Y85" s="55"/>
    </row>
    <row r="86" spans="1:25" x14ac:dyDescent="0.3">
      <c r="A86" s="55"/>
      <c r="B86" s="55"/>
      <c r="C86" s="55"/>
      <c r="D86" s="55"/>
      <c r="E86" s="55"/>
      <c r="F86" s="55"/>
      <c r="G86" s="55"/>
      <c r="H86" s="55"/>
      <c r="I86" s="55"/>
      <c r="J86" s="55"/>
      <c r="K86" s="55"/>
      <c r="L86" s="55"/>
      <c r="M86" s="55"/>
      <c r="N86" s="55"/>
      <c r="O86" s="55"/>
      <c r="P86" s="55"/>
      <c r="Q86" s="55"/>
      <c r="R86" s="55"/>
      <c r="S86" s="55"/>
      <c r="T86" s="55"/>
      <c r="U86" s="55"/>
      <c r="V86" s="55"/>
      <c r="W86" s="55"/>
      <c r="X86" s="55"/>
      <c r="Y86" s="55"/>
    </row>
    <row r="87" spans="1:25" x14ac:dyDescent="0.3">
      <c r="A87" s="55"/>
      <c r="B87" s="55"/>
      <c r="C87" s="55"/>
      <c r="D87" s="55"/>
      <c r="E87" s="55"/>
      <c r="F87" s="55"/>
      <c r="G87" s="55"/>
      <c r="H87" s="55"/>
      <c r="I87" s="55"/>
      <c r="J87" s="55"/>
      <c r="K87" s="55"/>
      <c r="L87" s="55"/>
      <c r="M87" s="55"/>
      <c r="N87" s="55"/>
      <c r="O87" s="55"/>
      <c r="P87" s="55"/>
      <c r="Q87" s="55"/>
      <c r="R87" s="55"/>
      <c r="S87" s="55"/>
      <c r="T87" s="55"/>
      <c r="U87" s="55"/>
      <c r="V87" s="55"/>
      <c r="W87" s="55"/>
      <c r="X87" s="55"/>
      <c r="Y87" s="55"/>
    </row>
    <row r="88" spans="1:25" x14ac:dyDescent="0.3">
      <c r="A88" s="55"/>
      <c r="B88" s="55"/>
      <c r="C88" s="55"/>
      <c r="D88" s="55"/>
      <c r="E88" s="55"/>
      <c r="F88" s="55"/>
      <c r="G88" s="55"/>
      <c r="H88" s="55"/>
      <c r="I88" s="55"/>
      <c r="J88" s="55"/>
      <c r="K88" s="55"/>
      <c r="L88" s="55"/>
      <c r="M88" s="55"/>
      <c r="N88" s="55"/>
      <c r="O88" s="55"/>
      <c r="P88" s="55"/>
      <c r="Q88" s="55"/>
      <c r="R88" s="55"/>
      <c r="S88" s="55"/>
      <c r="T88" s="55"/>
      <c r="U88" s="55"/>
      <c r="V88" s="55"/>
      <c r="W88" s="55"/>
      <c r="X88" s="55"/>
      <c r="Y88" s="55"/>
    </row>
    <row r="89" spans="1:25" x14ac:dyDescent="0.3">
      <c r="A89" s="55"/>
      <c r="B89" s="55"/>
      <c r="C89" s="55"/>
      <c r="D89" s="55"/>
      <c r="E89" s="55"/>
      <c r="F89" s="55"/>
      <c r="G89" s="55"/>
      <c r="H89" s="55"/>
      <c r="I89" s="55"/>
      <c r="J89" s="55"/>
      <c r="K89" s="55"/>
      <c r="L89" s="55"/>
      <c r="M89" s="55"/>
      <c r="N89" s="55"/>
      <c r="O89" s="55"/>
      <c r="P89" s="55"/>
      <c r="Q89" s="55"/>
      <c r="R89" s="55"/>
      <c r="S89" s="55"/>
      <c r="T89" s="55"/>
      <c r="U89" s="55"/>
      <c r="V89" s="55"/>
      <c r="W89" s="55"/>
      <c r="X89" s="55"/>
      <c r="Y89" s="55"/>
    </row>
    <row r="90" spans="1:25" x14ac:dyDescent="0.3">
      <c r="A90" s="55"/>
      <c r="B90" s="55"/>
      <c r="C90" s="55"/>
      <c r="D90" s="55"/>
      <c r="E90" s="55"/>
      <c r="F90" s="55"/>
      <c r="G90" s="55"/>
      <c r="H90" s="55"/>
      <c r="I90" s="55"/>
      <c r="J90" s="55"/>
      <c r="K90" s="55"/>
      <c r="L90" s="55"/>
      <c r="M90" s="55"/>
      <c r="N90" s="55"/>
      <c r="O90" s="55"/>
      <c r="P90" s="55"/>
      <c r="Q90" s="55"/>
      <c r="R90" s="55"/>
      <c r="S90" s="55"/>
      <c r="T90" s="55"/>
      <c r="U90" s="55"/>
      <c r="V90" s="55"/>
      <c r="W90" s="55"/>
      <c r="X90" s="55"/>
      <c r="Y90" s="55"/>
    </row>
    <row r="91" spans="1:25" x14ac:dyDescent="0.3">
      <c r="A91" s="55"/>
      <c r="B91" s="55"/>
      <c r="C91" s="55"/>
      <c r="D91" s="55"/>
      <c r="E91" s="55"/>
      <c r="F91" s="55"/>
      <c r="G91" s="55"/>
      <c r="H91" s="55"/>
      <c r="I91" s="55"/>
      <c r="J91" s="55"/>
      <c r="K91" s="55"/>
      <c r="L91" s="55"/>
      <c r="M91" s="55"/>
      <c r="N91" s="55"/>
      <c r="O91" s="55"/>
      <c r="P91" s="55"/>
      <c r="Q91" s="55"/>
      <c r="R91" s="55"/>
      <c r="S91" s="55"/>
      <c r="T91" s="55"/>
      <c r="U91" s="55"/>
      <c r="V91" s="55"/>
      <c r="W91" s="55"/>
      <c r="X91" s="55"/>
      <c r="Y91" s="55"/>
    </row>
    <row r="92" spans="1:25" x14ac:dyDescent="0.3">
      <c r="A92" s="55"/>
      <c r="B92" s="55"/>
      <c r="C92" s="55"/>
      <c r="D92" s="55"/>
      <c r="E92" s="55"/>
      <c r="F92" s="55"/>
      <c r="G92" s="55"/>
      <c r="H92" s="55"/>
      <c r="I92" s="55"/>
      <c r="J92" s="55"/>
      <c r="K92" s="55"/>
      <c r="L92" s="55"/>
      <c r="M92" s="55"/>
      <c r="N92" s="55"/>
      <c r="O92" s="55"/>
      <c r="P92" s="55"/>
      <c r="Q92" s="55"/>
      <c r="R92" s="55"/>
      <c r="S92" s="55"/>
      <c r="T92" s="55"/>
      <c r="U92" s="55"/>
      <c r="V92" s="55"/>
      <c r="W92" s="55"/>
      <c r="X92" s="55"/>
      <c r="Y92" s="55"/>
    </row>
    <row r="93" spans="1:25" x14ac:dyDescent="0.3">
      <c r="A93" s="55"/>
      <c r="B93" s="55"/>
      <c r="C93" s="55"/>
      <c r="D93" s="55"/>
      <c r="E93" s="55"/>
      <c r="F93" s="55"/>
      <c r="G93" s="55"/>
      <c r="H93" s="55"/>
      <c r="I93" s="55"/>
      <c r="J93" s="55"/>
      <c r="K93" s="55"/>
      <c r="L93" s="55"/>
      <c r="M93" s="55"/>
      <c r="N93" s="55"/>
      <c r="O93" s="55"/>
      <c r="P93" s="55"/>
      <c r="Q93" s="55"/>
      <c r="R93" s="55"/>
      <c r="S93" s="55"/>
      <c r="T93" s="55"/>
      <c r="U93" s="55"/>
      <c r="V93" s="55"/>
      <c r="W93" s="55"/>
      <c r="X93" s="55"/>
      <c r="Y93" s="55"/>
    </row>
    <row r="94" spans="1:25" x14ac:dyDescent="0.3">
      <c r="A94" s="55"/>
      <c r="B94" s="55"/>
      <c r="C94" s="55"/>
      <c r="D94" s="55"/>
      <c r="E94" s="55"/>
      <c r="F94" s="55"/>
      <c r="G94" s="55"/>
      <c r="H94" s="55"/>
      <c r="I94" s="55"/>
      <c r="J94" s="55"/>
      <c r="K94" s="55"/>
      <c r="L94" s="55"/>
      <c r="M94" s="55"/>
      <c r="N94" s="55"/>
      <c r="O94" s="55"/>
      <c r="P94" s="55"/>
      <c r="Q94" s="55"/>
      <c r="R94" s="55"/>
      <c r="S94" s="55"/>
      <c r="T94" s="55"/>
      <c r="U94" s="55"/>
      <c r="V94" s="55"/>
      <c r="W94" s="55"/>
      <c r="X94" s="55"/>
      <c r="Y94" s="55"/>
    </row>
    <row r="95" spans="1:25" x14ac:dyDescent="0.3">
      <c r="A95" s="55"/>
      <c r="B95" s="55"/>
      <c r="C95" s="55"/>
      <c r="D95" s="55"/>
      <c r="E95" s="55"/>
      <c r="F95" s="55"/>
      <c r="G95" s="55"/>
      <c r="H95" s="55"/>
      <c r="I95" s="55"/>
      <c r="J95" s="55"/>
      <c r="K95" s="55"/>
      <c r="L95" s="55"/>
      <c r="M95" s="55"/>
      <c r="N95" s="55"/>
      <c r="O95" s="55"/>
      <c r="P95" s="55"/>
      <c r="Q95" s="55"/>
      <c r="R95" s="55"/>
      <c r="S95" s="55"/>
      <c r="T95" s="55"/>
      <c r="U95" s="55"/>
      <c r="V95" s="55"/>
      <c r="W95" s="55"/>
      <c r="X95" s="55"/>
      <c r="Y95" s="55"/>
    </row>
    <row r="96" spans="1:25" x14ac:dyDescent="0.3">
      <c r="A96" s="55"/>
      <c r="B96" s="55"/>
      <c r="C96" s="55"/>
      <c r="D96" s="55"/>
      <c r="E96" s="55"/>
      <c r="F96" s="55"/>
      <c r="G96" s="55"/>
      <c r="H96" s="55"/>
      <c r="I96" s="55"/>
      <c r="J96" s="55"/>
      <c r="K96" s="55"/>
      <c r="L96" s="55"/>
      <c r="M96" s="55"/>
      <c r="N96" s="55"/>
      <c r="O96" s="55"/>
      <c r="P96" s="55"/>
      <c r="Q96" s="55"/>
      <c r="R96" s="55"/>
      <c r="S96" s="55"/>
      <c r="T96" s="55"/>
      <c r="U96" s="55"/>
      <c r="V96" s="55"/>
      <c r="W96" s="55"/>
      <c r="X96" s="55"/>
      <c r="Y96" s="55"/>
    </row>
    <row r="97" spans="1:25" x14ac:dyDescent="0.3">
      <c r="A97" s="55"/>
      <c r="B97" s="55"/>
      <c r="C97" s="55"/>
      <c r="D97" s="55"/>
      <c r="E97" s="55"/>
      <c r="F97" s="55"/>
      <c r="G97" s="55"/>
      <c r="H97" s="55"/>
      <c r="I97" s="55"/>
      <c r="J97" s="55"/>
      <c r="K97" s="55"/>
      <c r="L97" s="55"/>
      <c r="M97" s="55"/>
      <c r="N97" s="55"/>
      <c r="O97" s="55"/>
      <c r="P97" s="55"/>
      <c r="Q97" s="55"/>
      <c r="R97" s="55"/>
      <c r="S97" s="55"/>
      <c r="T97" s="55"/>
      <c r="U97" s="55"/>
      <c r="V97" s="55"/>
      <c r="W97" s="55"/>
      <c r="X97" s="55"/>
      <c r="Y97" s="55"/>
    </row>
    <row r="98" spans="1:25" x14ac:dyDescent="0.3">
      <c r="A98" s="55"/>
      <c r="B98" s="55"/>
      <c r="C98" s="55"/>
      <c r="D98" s="55"/>
      <c r="E98" s="55"/>
      <c r="F98" s="55"/>
      <c r="G98" s="55"/>
      <c r="H98" s="55"/>
      <c r="I98" s="55"/>
      <c r="J98" s="55"/>
      <c r="K98" s="55"/>
      <c r="L98" s="55"/>
      <c r="M98" s="55"/>
      <c r="N98" s="55"/>
      <c r="O98" s="55"/>
      <c r="P98" s="55"/>
      <c r="Q98" s="55"/>
      <c r="R98" s="55"/>
      <c r="S98" s="55"/>
      <c r="T98" s="55"/>
      <c r="U98" s="55"/>
      <c r="V98" s="55"/>
      <c r="W98" s="55"/>
      <c r="X98" s="55"/>
      <c r="Y98" s="55"/>
    </row>
    <row r="99" spans="1:25" x14ac:dyDescent="0.3">
      <c r="A99" s="55"/>
      <c r="B99" s="55"/>
      <c r="C99" s="55"/>
      <c r="D99" s="55"/>
      <c r="E99" s="55"/>
      <c r="F99" s="55"/>
      <c r="G99" s="55"/>
      <c r="H99" s="55"/>
      <c r="I99" s="55"/>
      <c r="J99" s="55"/>
      <c r="K99" s="55"/>
      <c r="L99" s="55"/>
      <c r="M99" s="55"/>
      <c r="N99" s="55"/>
      <c r="O99" s="55"/>
      <c r="P99" s="55"/>
      <c r="Q99" s="55"/>
      <c r="R99" s="55"/>
      <c r="S99" s="55"/>
      <c r="T99" s="55"/>
      <c r="U99" s="55"/>
      <c r="V99" s="55"/>
      <c r="W99" s="55"/>
      <c r="X99" s="55"/>
      <c r="Y99" s="55"/>
    </row>
    <row r="100" spans="1:25" x14ac:dyDescent="0.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row>
    <row r="101" spans="1:25" x14ac:dyDescent="0.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row>
    <row r="102" spans="1:25" x14ac:dyDescent="0.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row>
    <row r="103" spans="1:25" x14ac:dyDescent="0.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row>
    <row r="104" spans="1:25" x14ac:dyDescent="0.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row>
    <row r="105" spans="1:25" x14ac:dyDescent="0.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row>
    <row r="106" spans="1:25" x14ac:dyDescent="0.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row>
    <row r="107" spans="1:25" x14ac:dyDescent="0.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row>
    <row r="108" spans="1:25" x14ac:dyDescent="0.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row>
    <row r="109" spans="1:25" x14ac:dyDescent="0.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row>
    <row r="110" spans="1:25" x14ac:dyDescent="0.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row>
    <row r="111" spans="1:25" x14ac:dyDescent="0.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row>
    <row r="112" spans="1:25" x14ac:dyDescent="0.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row>
    <row r="113" spans="1:25" x14ac:dyDescent="0.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row>
    <row r="114" spans="1:25" x14ac:dyDescent="0.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row>
    <row r="115" spans="1:25" x14ac:dyDescent="0.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row>
    <row r="116" spans="1:25" x14ac:dyDescent="0.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row>
    <row r="117" spans="1:25" x14ac:dyDescent="0.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row>
    <row r="118" spans="1:25" x14ac:dyDescent="0.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row>
    <row r="119" spans="1:25" x14ac:dyDescent="0.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row>
    <row r="120" spans="1:25" x14ac:dyDescent="0.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row>
    <row r="121" spans="1:25" x14ac:dyDescent="0.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row>
    <row r="122" spans="1:25" x14ac:dyDescent="0.3">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row>
    <row r="123" spans="1:25" x14ac:dyDescent="0.3">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row>
    <row r="124" spans="1:25" x14ac:dyDescent="0.3">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row>
    <row r="125" spans="1:25" x14ac:dyDescent="0.3">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row>
    <row r="126" spans="1:25" x14ac:dyDescent="0.3">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row>
    <row r="127" spans="1:25" x14ac:dyDescent="0.3">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row>
    <row r="128" spans="1:25" x14ac:dyDescent="0.3">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row>
    <row r="129" spans="1:25" x14ac:dyDescent="0.3">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row>
    <row r="130" spans="1:25" x14ac:dyDescent="0.3">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row>
    <row r="131" spans="1:25" x14ac:dyDescent="0.3">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row>
    <row r="132" spans="1:25" x14ac:dyDescent="0.3">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row>
    <row r="133" spans="1:25" x14ac:dyDescent="0.3">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row>
    <row r="134" spans="1:25" x14ac:dyDescent="0.3">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row>
    <row r="135" spans="1:25" x14ac:dyDescent="0.3">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row>
    <row r="136" spans="1:25" x14ac:dyDescent="0.3">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row>
    <row r="137" spans="1:25" x14ac:dyDescent="0.3">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row>
    <row r="138" spans="1:25" x14ac:dyDescent="0.3">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row>
    <row r="139" spans="1:25" x14ac:dyDescent="0.3">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row>
    <row r="140" spans="1:25" x14ac:dyDescent="0.3">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row>
    <row r="141" spans="1:25" x14ac:dyDescent="0.3">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row>
    <row r="142" spans="1:25" x14ac:dyDescent="0.3">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row>
    <row r="143" spans="1:25" x14ac:dyDescent="0.3">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row>
    <row r="144" spans="1:25" x14ac:dyDescent="0.3">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row>
    <row r="145" spans="1:25" x14ac:dyDescent="0.3">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row>
    <row r="146" spans="1:25" x14ac:dyDescent="0.3">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row>
    <row r="147" spans="1:25" x14ac:dyDescent="0.3">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row>
    <row r="148" spans="1:25" x14ac:dyDescent="0.3">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row>
    <row r="149" spans="1:25" x14ac:dyDescent="0.3">
      <c r="A149" s="55"/>
      <c r="B149" s="55"/>
      <c r="C149" s="55"/>
      <c r="D149" s="55"/>
      <c r="E149" s="55"/>
      <c r="F149" s="55"/>
      <c r="G149" s="55"/>
      <c r="I149" s="55"/>
      <c r="J149" s="55"/>
      <c r="K149" s="55"/>
      <c r="L149" s="55"/>
      <c r="N149" s="55"/>
      <c r="O149" s="55"/>
      <c r="P149" s="55"/>
      <c r="Q149" s="55"/>
      <c r="R149" s="55"/>
      <c r="S149" s="55"/>
      <c r="T149" s="55"/>
      <c r="U149" s="55"/>
      <c r="V149" s="55"/>
      <c r="W149" s="55"/>
      <c r="X149" s="55"/>
      <c r="Y149" s="55"/>
    </row>
    <row r="150" spans="1:25" x14ac:dyDescent="0.3">
      <c r="A150" s="55"/>
      <c r="I150" s="55"/>
      <c r="J150" s="55"/>
      <c r="K150" s="55"/>
      <c r="L150" s="55"/>
      <c r="N150" s="55"/>
      <c r="O150" s="55"/>
      <c r="P150" s="55"/>
      <c r="Q150" s="55"/>
      <c r="R150" s="55"/>
      <c r="S150" s="55"/>
      <c r="T150" s="55"/>
      <c r="U150" s="55"/>
      <c r="V150" s="55"/>
      <c r="W150" s="55"/>
      <c r="X150" s="55"/>
      <c r="Y150" s="55"/>
    </row>
    <row r="151" spans="1:25" x14ac:dyDescent="0.3">
      <c r="A151" s="55"/>
      <c r="I151" s="55"/>
      <c r="J151" s="55"/>
      <c r="K151" s="55"/>
      <c r="L151" s="55"/>
      <c r="N151" s="55"/>
      <c r="O151" s="55"/>
      <c r="P151" s="55"/>
      <c r="Q151" s="55"/>
      <c r="R151" s="55"/>
      <c r="S151" s="55"/>
      <c r="T151" s="55"/>
      <c r="U151" s="55"/>
      <c r="V151" s="55"/>
      <c r="W151" s="55"/>
      <c r="X151" s="55"/>
      <c r="Y151" s="55"/>
    </row>
    <row r="152" spans="1:25" x14ac:dyDescent="0.3">
      <c r="I152" s="55"/>
      <c r="J152" s="55"/>
      <c r="K152" s="55"/>
      <c r="L152" s="55"/>
      <c r="N152" s="55"/>
      <c r="O152" s="55"/>
      <c r="P152" s="55"/>
      <c r="Q152" s="55"/>
      <c r="R152" s="55"/>
      <c r="S152" s="55"/>
      <c r="T152" s="55"/>
      <c r="U152" s="55"/>
      <c r="V152" s="55"/>
      <c r="W152" s="55"/>
      <c r="X152" s="55"/>
      <c r="Y152" s="55"/>
    </row>
    <row r="153" spans="1:25" x14ac:dyDescent="0.3">
      <c r="I153" s="55"/>
      <c r="J153" s="55"/>
      <c r="K153" s="55"/>
      <c r="L153" s="55"/>
    </row>
    <row r="154" spans="1:25" x14ac:dyDescent="0.3">
      <c r="I154" s="55"/>
      <c r="J154" s="55"/>
      <c r="K154" s="55"/>
      <c r="L154" s="55"/>
    </row>
  </sheetData>
  <sheetProtection algorithmName="SHA-512" hashValue="NloF3VaYzT1JKd6jxum0zWt/rWHm272/7OuBxyKYlY8ezUm3sN8cpJzeYpuMMoSv5nAwVykx2vOIw6U89HYWeA==" saltValue="ZBcSN/J1d6JRD2/POaaM/Q==" spinCount="100000" sheet="1" selectLockedCells="1" selectUnlockedCells="1"/>
  <pageMargins left="0.7" right="0.7" top="0.75" bottom="0.75" header="0.3" footer="0.3"/>
  <pageSetup scale="71" fitToHeight="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50"/>
  <sheetViews>
    <sheetView workbookViewId="0"/>
  </sheetViews>
  <sheetFormatPr defaultRowHeight="14.4" x14ac:dyDescent="0.3"/>
  <cols>
    <col min="9" max="9" width="6.33203125" customWidth="1"/>
  </cols>
  <sheetData>
    <row r="1" spans="1:26" x14ac:dyDescent="0.3">
      <c r="A1" s="55"/>
      <c r="B1" s="55"/>
      <c r="C1" s="55"/>
      <c r="D1" s="55"/>
      <c r="E1" s="55"/>
      <c r="F1" s="55"/>
      <c r="G1" s="55"/>
      <c r="H1" s="55"/>
      <c r="I1" s="55"/>
      <c r="J1" s="55"/>
      <c r="K1" s="55"/>
      <c r="L1" s="55"/>
      <c r="M1" s="55"/>
      <c r="N1" s="55"/>
      <c r="O1" s="55"/>
      <c r="P1" s="55"/>
      <c r="Q1" s="55"/>
      <c r="R1" s="55"/>
      <c r="S1" s="55"/>
      <c r="T1" s="55"/>
      <c r="U1" s="55"/>
      <c r="V1" s="55"/>
      <c r="W1" s="55"/>
      <c r="X1" s="55"/>
      <c r="Y1" s="55"/>
      <c r="Z1" s="55"/>
    </row>
    <row r="2" spans="1:26" x14ac:dyDescent="0.3">
      <c r="A2" s="55"/>
      <c r="B2" s="55"/>
      <c r="C2" s="55"/>
      <c r="D2" s="55"/>
      <c r="E2" s="55"/>
      <c r="F2" s="55"/>
      <c r="G2" s="55"/>
      <c r="H2" s="55"/>
      <c r="I2" s="55"/>
      <c r="J2" s="55"/>
      <c r="K2" s="55"/>
      <c r="L2" s="55"/>
      <c r="M2" s="55"/>
      <c r="N2" s="55"/>
      <c r="O2" s="55"/>
      <c r="P2" s="55"/>
      <c r="Q2" s="55"/>
      <c r="R2" s="55"/>
      <c r="S2" s="55"/>
      <c r="T2" s="55"/>
      <c r="U2" s="55"/>
      <c r="V2" s="55"/>
      <c r="W2" s="55"/>
      <c r="X2" s="55"/>
      <c r="Y2" s="55"/>
      <c r="Z2" s="55"/>
    </row>
    <row r="3" spans="1:26" x14ac:dyDescent="0.3">
      <c r="A3" s="55"/>
      <c r="B3" s="55"/>
      <c r="C3" s="55"/>
      <c r="D3" s="55"/>
      <c r="E3" s="55"/>
      <c r="F3" s="55"/>
      <c r="G3" s="55"/>
      <c r="H3" s="55"/>
      <c r="I3" s="55"/>
      <c r="J3" s="55"/>
      <c r="K3" s="55"/>
      <c r="L3" s="55"/>
      <c r="M3" s="55"/>
      <c r="N3" s="55"/>
      <c r="O3" s="55"/>
      <c r="P3" s="55"/>
      <c r="Q3" s="55"/>
      <c r="R3" s="55"/>
      <c r="S3" s="55"/>
      <c r="T3" s="55"/>
      <c r="U3" s="55"/>
      <c r="V3" s="55"/>
      <c r="W3" s="55"/>
      <c r="X3" s="55"/>
      <c r="Y3" s="55"/>
      <c r="Z3" s="55"/>
    </row>
    <row r="4" spans="1:26" x14ac:dyDescent="0.3">
      <c r="A4" s="55"/>
      <c r="B4" s="55"/>
      <c r="C4" s="55"/>
      <c r="D4" s="55"/>
      <c r="E4" s="55"/>
      <c r="F4" s="55"/>
      <c r="G4" s="55"/>
      <c r="H4" s="55"/>
      <c r="I4" s="55"/>
      <c r="J4" s="55"/>
      <c r="K4" s="55"/>
      <c r="L4" s="55"/>
      <c r="M4" s="55"/>
      <c r="N4" s="55"/>
      <c r="O4" s="55"/>
      <c r="P4" s="55"/>
      <c r="Q4" s="55"/>
      <c r="R4" s="55"/>
      <c r="S4" s="55"/>
      <c r="T4" s="55"/>
      <c r="U4" s="55"/>
      <c r="V4" s="55"/>
      <c r="W4" s="55"/>
      <c r="X4" s="55"/>
      <c r="Y4" s="55"/>
      <c r="Z4" s="55"/>
    </row>
    <row r="5" spans="1:26" x14ac:dyDescent="0.3">
      <c r="A5" s="55"/>
      <c r="B5" s="55"/>
      <c r="C5" s="55"/>
      <c r="D5" s="55"/>
      <c r="E5" s="55"/>
      <c r="F5" s="55"/>
      <c r="G5" s="55"/>
      <c r="H5" s="55"/>
      <c r="I5" s="55"/>
      <c r="J5" s="55"/>
      <c r="K5" s="55"/>
      <c r="L5" s="55"/>
      <c r="M5" s="55"/>
      <c r="N5" s="55"/>
      <c r="O5" s="55"/>
      <c r="P5" s="55"/>
      <c r="Q5" s="55"/>
      <c r="R5" s="55"/>
      <c r="S5" s="55"/>
      <c r="T5" s="55"/>
      <c r="U5" s="55"/>
      <c r="V5" s="55"/>
      <c r="W5" s="55"/>
      <c r="X5" s="55"/>
      <c r="Y5" s="55"/>
      <c r="Z5" s="55"/>
    </row>
    <row r="6" spans="1:26" x14ac:dyDescent="0.3">
      <c r="A6" s="55"/>
      <c r="B6" s="55"/>
      <c r="C6" s="55"/>
      <c r="D6" s="55"/>
      <c r="E6" s="55"/>
      <c r="F6" s="55"/>
      <c r="G6" s="55"/>
      <c r="H6" s="55"/>
      <c r="I6" s="55"/>
      <c r="J6" s="55"/>
      <c r="K6" s="55"/>
      <c r="L6" s="55"/>
      <c r="M6" s="55"/>
      <c r="N6" s="55"/>
      <c r="O6" s="55"/>
      <c r="P6" s="55"/>
      <c r="Q6" s="55"/>
      <c r="R6" s="55"/>
      <c r="S6" s="55"/>
      <c r="T6" s="55"/>
      <c r="U6" s="55"/>
      <c r="V6" s="55"/>
      <c r="W6" s="55"/>
      <c r="X6" s="55"/>
      <c r="Y6" s="55"/>
      <c r="Z6" s="55"/>
    </row>
    <row r="7" spans="1:26" x14ac:dyDescent="0.3">
      <c r="A7" s="55"/>
      <c r="B7" s="55"/>
      <c r="C7" s="55"/>
      <c r="D7" s="55"/>
      <c r="E7" s="55"/>
      <c r="F7" s="55"/>
      <c r="G7" s="55"/>
      <c r="H7" s="55"/>
      <c r="I7" s="55"/>
      <c r="J7" s="55"/>
      <c r="K7" s="55"/>
      <c r="L7" s="55"/>
      <c r="M7" s="55"/>
      <c r="N7" s="55"/>
      <c r="O7" s="55"/>
      <c r="P7" s="55"/>
      <c r="Q7" s="55"/>
      <c r="R7" s="55"/>
      <c r="S7" s="55"/>
      <c r="T7" s="55"/>
      <c r="U7" s="55"/>
      <c r="V7" s="55"/>
      <c r="W7" s="55"/>
      <c r="X7" s="55"/>
      <c r="Y7" s="55"/>
      <c r="Z7" s="55"/>
    </row>
    <row r="8" spans="1:26" x14ac:dyDescent="0.3">
      <c r="A8" s="55"/>
      <c r="B8" s="55"/>
      <c r="C8" s="55"/>
      <c r="D8" s="55"/>
      <c r="E8" s="55"/>
      <c r="F8" s="55"/>
      <c r="G8" s="55"/>
      <c r="H8" s="55"/>
      <c r="I8" s="55"/>
      <c r="J8" s="55"/>
      <c r="K8" s="55"/>
      <c r="L8" s="55"/>
      <c r="M8" s="55"/>
      <c r="N8" s="55"/>
      <c r="O8" s="55"/>
      <c r="P8" s="55"/>
      <c r="Q8" s="55"/>
      <c r="R8" s="55"/>
      <c r="S8" s="55"/>
      <c r="T8" s="55"/>
      <c r="U8" s="55"/>
      <c r="V8" s="55"/>
      <c r="W8" s="55"/>
      <c r="X8" s="55"/>
      <c r="Y8" s="55"/>
      <c r="Z8" s="55"/>
    </row>
    <row r="9" spans="1:26" x14ac:dyDescent="0.3">
      <c r="A9" s="55"/>
      <c r="B9" s="55"/>
      <c r="C9" s="55"/>
      <c r="D9" s="55"/>
      <c r="E9" s="55"/>
      <c r="F9" s="55"/>
      <c r="G9" s="55"/>
      <c r="H9" s="55"/>
      <c r="I9" s="55"/>
      <c r="J9" s="55"/>
      <c r="K9" s="55"/>
      <c r="L9" s="55"/>
      <c r="M9" s="55"/>
      <c r="N9" s="55"/>
      <c r="O9" s="55"/>
      <c r="P9" s="55"/>
      <c r="Q9" s="55"/>
      <c r="R9" s="55"/>
      <c r="S9" s="55"/>
      <c r="T9" s="55"/>
      <c r="U9" s="55"/>
      <c r="V9" s="55"/>
      <c r="W9" s="55"/>
      <c r="X9" s="55"/>
      <c r="Y9" s="55"/>
      <c r="Z9" s="55"/>
    </row>
    <row r="10" spans="1:26" x14ac:dyDescent="0.3">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6" x14ac:dyDescent="0.3">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row>
    <row r="12" spans="1:26" x14ac:dyDescent="0.3">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1:26" x14ac:dyDescent="0.3">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row>
    <row r="14" spans="1:26" x14ac:dyDescent="0.3">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row>
    <row r="15" spans="1:26" x14ac:dyDescent="0.3">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row>
    <row r="16" spans="1:26" x14ac:dyDescent="0.3">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row>
    <row r="17" spans="1:26" x14ac:dyDescent="0.3">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row>
    <row r="18" spans="1:26" x14ac:dyDescent="0.3">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x14ac:dyDescent="0.3">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row>
    <row r="20" spans="1:26" x14ac:dyDescent="0.3">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row>
    <row r="21" spans="1:26" x14ac:dyDescent="0.3">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row>
    <row r="22" spans="1:26" x14ac:dyDescent="0.3">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row r="23" spans="1:26" x14ac:dyDescent="0.3">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x14ac:dyDescent="0.3">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row>
    <row r="25" spans="1:26" x14ac:dyDescent="0.3">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row>
    <row r="26" spans="1:26" x14ac:dyDescent="0.3">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row>
    <row r="27" spans="1:26" x14ac:dyDescent="0.3">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row r="28" spans="1:26" x14ac:dyDescent="0.3">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26" x14ac:dyDescent="0.3">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row>
    <row r="30" spans="1:26" x14ac:dyDescent="0.3">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row>
    <row r="31" spans="1:26" x14ac:dyDescent="0.3">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row>
    <row r="32" spans="1:26" x14ac:dyDescent="0.3">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row>
    <row r="33" spans="1:26" x14ac:dyDescent="0.3">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row>
    <row r="34" spans="1:26" x14ac:dyDescent="0.3">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row>
    <row r="35" spans="1:26" x14ac:dyDescent="0.3">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1:26" x14ac:dyDescent="0.3">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x14ac:dyDescent="0.3">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row>
    <row r="38" spans="1:26" x14ac:dyDescent="0.3">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x14ac:dyDescent="0.3">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row>
    <row r="40" spans="1:26" x14ac:dyDescent="0.3">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row>
    <row r="41" spans="1:26" x14ac:dyDescent="0.3">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row>
    <row r="42" spans="1:26" x14ac:dyDescent="0.3">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row>
    <row r="43" spans="1:26" x14ac:dyDescent="0.3">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row>
    <row r="44" spans="1:26" x14ac:dyDescent="0.3">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row>
    <row r="45" spans="1:26" x14ac:dyDescent="0.3">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x14ac:dyDescent="0.3">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row>
    <row r="47" spans="1:26" x14ac:dyDescent="0.3">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row>
    <row r="48" spans="1:26" x14ac:dyDescent="0.3">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row>
    <row r="49" spans="1:26" x14ac:dyDescent="0.3">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row>
    <row r="50" spans="1:26" x14ac:dyDescent="0.3">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x14ac:dyDescent="0.3">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row>
    <row r="52" spans="1:26" x14ac:dyDescent="0.3">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row>
    <row r="53" spans="1:26" x14ac:dyDescent="0.3">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x14ac:dyDescent="0.3">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row>
    <row r="55" spans="1:26" x14ac:dyDescent="0.3">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row>
    <row r="56" spans="1:26" x14ac:dyDescent="0.3">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x14ac:dyDescent="0.3">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row>
    <row r="58" spans="1:26" x14ac:dyDescent="0.3">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row>
    <row r="59" spans="1:26" x14ac:dyDescent="0.3">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row>
    <row r="60" spans="1:26" x14ac:dyDescent="0.3">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row>
    <row r="61" spans="1:26" x14ac:dyDescent="0.3">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x14ac:dyDescent="0.3">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row>
    <row r="63" spans="1:26" x14ac:dyDescent="0.3">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row>
    <row r="64" spans="1:26" x14ac:dyDescent="0.3">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row>
    <row r="65" spans="1:26" x14ac:dyDescent="0.3">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x14ac:dyDescent="0.3">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row>
    <row r="67" spans="1:26" x14ac:dyDescent="0.3">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row>
    <row r="68" spans="1:26" x14ac:dyDescent="0.3">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row>
    <row r="69" spans="1:26" x14ac:dyDescent="0.3">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row>
    <row r="70" spans="1:26" x14ac:dyDescent="0.3">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x14ac:dyDescent="0.3">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row>
    <row r="72" spans="1:26" x14ac:dyDescent="0.3">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row>
    <row r="73" spans="1:26" x14ac:dyDescent="0.3">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x14ac:dyDescent="0.3">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row>
    <row r="75" spans="1:26" x14ac:dyDescent="0.3">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row>
    <row r="76" spans="1:26" x14ac:dyDescent="0.3">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x14ac:dyDescent="0.3">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row>
    <row r="78" spans="1:26" x14ac:dyDescent="0.3">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row>
    <row r="79" spans="1:26" x14ac:dyDescent="0.3">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row>
    <row r="80" spans="1:26" x14ac:dyDescent="0.3">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row>
    <row r="81" spans="1:26" x14ac:dyDescent="0.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row>
    <row r="82" spans="1:26" x14ac:dyDescent="0.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row>
    <row r="83" spans="1:26" x14ac:dyDescent="0.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1:26" x14ac:dyDescent="0.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row>
    <row r="85" spans="1:26" x14ac:dyDescent="0.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row>
    <row r="86" spans="1:26" x14ac:dyDescent="0.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row>
    <row r="87" spans="1:26" x14ac:dyDescent="0.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row>
    <row r="88" spans="1:26" x14ac:dyDescent="0.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row>
    <row r="89" spans="1:26" x14ac:dyDescent="0.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row>
    <row r="90" spans="1:26" x14ac:dyDescent="0.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row>
    <row r="91" spans="1:26" x14ac:dyDescent="0.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x14ac:dyDescent="0.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x14ac:dyDescent="0.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row>
    <row r="94" spans="1:26" x14ac:dyDescent="0.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row>
    <row r="95" spans="1:26" x14ac:dyDescent="0.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row>
    <row r="96" spans="1:26" x14ac:dyDescent="0.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row>
    <row r="97" spans="1:26" x14ac:dyDescent="0.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row>
    <row r="98" spans="1:26" x14ac:dyDescent="0.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row>
    <row r="99" spans="1:26" x14ac:dyDescent="0.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row>
    <row r="100" spans="1:26" x14ac:dyDescent="0.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x14ac:dyDescent="0.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row>
    <row r="102" spans="1:26" x14ac:dyDescent="0.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x14ac:dyDescent="0.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x14ac:dyDescent="0.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x14ac:dyDescent="0.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row>
    <row r="106" spans="1:26" x14ac:dyDescent="0.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row>
    <row r="107" spans="1:26" x14ac:dyDescent="0.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row>
    <row r="108" spans="1:26" x14ac:dyDescent="0.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x14ac:dyDescent="0.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row>
    <row r="110" spans="1:26" x14ac:dyDescent="0.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6" x14ac:dyDescent="0.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row>
    <row r="112" spans="1:26" x14ac:dyDescent="0.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row>
    <row r="113" spans="1:26" x14ac:dyDescent="0.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row>
    <row r="114" spans="1:26" x14ac:dyDescent="0.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x14ac:dyDescent="0.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6" x14ac:dyDescent="0.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row>
    <row r="117" spans="1:26" x14ac:dyDescent="0.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row>
    <row r="118" spans="1:26" x14ac:dyDescent="0.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row>
    <row r="119" spans="1:26" x14ac:dyDescent="0.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row>
    <row r="120" spans="1:26" x14ac:dyDescent="0.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row>
    <row r="121" spans="1:26" x14ac:dyDescent="0.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x14ac:dyDescent="0.3">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x14ac:dyDescent="0.3">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row>
    <row r="124" spans="1:26" x14ac:dyDescent="0.3">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row>
    <row r="125" spans="1:26" x14ac:dyDescent="0.3">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row>
    <row r="126" spans="1:26" x14ac:dyDescent="0.3">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row>
    <row r="127" spans="1:26" x14ac:dyDescent="0.3">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row>
    <row r="128" spans="1:26" x14ac:dyDescent="0.3">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row>
    <row r="129" spans="1:26" x14ac:dyDescent="0.3">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row>
    <row r="130" spans="1:26" x14ac:dyDescent="0.3">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x14ac:dyDescent="0.3">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row>
    <row r="132" spans="1:26" x14ac:dyDescent="0.3">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x14ac:dyDescent="0.3">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x14ac:dyDescent="0.3">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x14ac:dyDescent="0.3">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x14ac:dyDescent="0.3">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row>
    <row r="137" spans="1:26" x14ac:dyDescent="0.3">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row>
    <row r="138" spans="1:26" x14ac:dyDescent="0.3">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x14ac:dyDescent="0.3">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row>
    <row r="140" spans="1:26" x14ac:dyDescent="0.3">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6" x14ac:dyDescent="0.3">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row>
    <row r="142" spans="1:26" x14ac:dyDescent="0.3">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row>
    <row r="143" spans="1:26" x14ac:dyDescent="0.3">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row>
    <row r="144" spans="1:26" x14ac:dyDescent="0.3">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row>
    <row r="145" spans="1:26" x14ac:dyDescent="0.3">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6" x14ac:dyDescent="0.3">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row>
    <row r="147" spans="1:26" x14ac:dyDescent="0.3">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row>
    <row r="148" spans="1:26" x14ac:dyDescent="0.3">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row>
    <row r="149" spans="1:26" x14ac:dyDescent="0.3">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row>
    <row r="150" spans="1:26" x14ac:dyDescent="0.3">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row>
  </sheetData>
  <sheetProtection algorithmName="SHA-512" hashValue="qOeNJIjjKHDP2u8uxfiGnglXFtPMKfKxwn5sSiYQkFGZBZ1wnvIQF4agK2HCsTfUkabOdt+KX8zMkl373YCedg==" saltValue="qP6etBKkFYeEXSmQUt6OSg==" spinCount="100000" sheet="1" selectLockedCells="1" selectUn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0"/>
  <sheetViews>
    <sheetView topLeftCell="A10" workbookViewId="0"/>
  </sheetViews>
  <sheetFormatPr defaultRowHeight="14.4" x14ac:dyDescent="0.3"/>
  <cols>
    <col min="1" max="1" width="19.6640625" bestFit="1" customWidth="1"/>
    <col min="3" max="3" width="2.21875" style="33" customWidth="1"/>
    <col min="4" max="4" width="14.6640625" customWidth="1"/>
    <col min="5" max="5" width="15.6640625" customWidth="1"/>
    <col min="6" max="6" width="45.21875" bestFit="1" customWidth="1"/>
    <col min="7" max="7" width="7.33203125" bestFit="1" customWidth="1"/>
    <col min="8" max="8" width="2.21875" customWidth="1"/>
    <col min="9" max="9" width="11.6640625" customWidth="1"/>
    <col min="10" max="10" width="7.21875" customWidth="1"/>
    <col min="11" max="11" width="15.6640625" customWidth="1"/>
    <col min="12" max="13" width="7.21875" customWidth="1"/>
    <col min="14" max="14" width="8.6640625" customWidth="1"/>
    <col min="15" max="15" width="7.6640625" customWidth="1"/>
  </cols>
  <sheetData>
    <row r="1" spans="1:15" ht="15" thickBot="1" x14ac:dyDescent="0.35"/>
    <row r="2" spans="1:15" ht="28.8" x14ac:dyDescent="0.3">
      <c r="I2" s="40" t="s">
        <v>142</v>
      </c>
      <c r="J2" s="41" t="s">
        <v>143</v>
      </c>
      <c r="K2" s="3" t="s">
        <v>111</v>
      </c>
      <c r="L2" s="4" t="s">
        <v>95</v>
      </c>
      <c r="M2" s="5" t="s">
        <v>96</v>
      </c>
      <c r="N2" s="42" t="s">
        <v>144</v>
      </c>
      <c r="O2" s="6" t="s">
        <v>97</v>
      </c>
    </row>
    <row r="3" spans="1:15" x14ac:dyDescent="0.3">
      <c r="A3" s="58" t="s">
        <v>29</v>
      </c>
      <c r="B3" s="77">
        <f>L3</f>
        <v>1</v>
      </c>
      <c r="D3" s="58" t="s">
        <v>112</v>
      </c>
      <c r="E3" s="58" t="s">
        <v>238</v>
      </c>
      <c r="F3" s="58" t="s">
        <v>248</v>
      </c>
      <c r="G3" s="72">
        <f>N3</f>
        <v>20</v>
      </c>
      <c r="I3" s="43" t="s">
        <v>6</v>
      </c>
      <c r="J3" s="60" t="s">
        <v>98</v>
      </c>
      <c r="K3" s="155" t="s">
        <v>238</v>
      </c>
      <c r="L3" s="45">
        <v>1</v>
      </c>
      <c r="M3" s="45">
        <v>200</v>
      </c>
      <c r="N3" s="241">
        <v>20</v>
      </c>
      <c r="O3" s="65"/>
    </row>
    <row r="4" spans="1:15" x14ac:dyDescent="0.3">
      <c r="A4" s="58" t="s">
        <v>30</v>
      </c>
      <c r="B4" s="72">
        <f>N3</f>
        <v>20</v>
      </c>
      <c r="C4" s="34"/>
      <c r="D4" s="59" t="s">
        <v>113</v>
      </c>
      <c r="E4" s="59" t="s">
        <v>239</v>
      </c>
      <c r="F4" s="59" t="s">
        <v>250</v>
      </c>
      <c r="G4" s="72">
        <f>N4</f>
        <v>19</v>
      </c>
      <c r="I4" s="47"/>
      <c r="J4" s="61" t="s">
        <v>99</v>
      </c>
      <c r="K4" s="156" t="s">
        <v>239</v>
      </c>
      <c r="L4" s="49">
        <v>201</v>
      </c>
      <c r="M4" s="50">
        <v>500</v>
      </c>
      <c r="N4" s="69">
        <f>$N$3*O4</f>
        <v>19</v>
      </c>
      <c r="O4" s="66">
        <v>0.95</v>
      </c>
    </row>
    <row r="5" spans="1:15" x14ac:dyDescent="0.3">
      <c r="A5" s="58" t="s">
        <v>31</v>
      </c>
      <c r="B5" s="77">
        <f>L4</f>
        <v>201</v>
      </c>
      <c r="D5" s="58" t="s">
        <v>114</v>
      </c>
      <c r="E5" s="58" t="s">
        <v>240</v>
      </c>
      <c r="F5" s="58" t="s">
        <v>251</v>
      </c>
      <c r="G5" s="72">
        <f>N5</f>
        <v>18</v>
      </c>
      <c r="I5" s="47"/>
      <c r="J5" s="61" t="s">
        <v>100</v>
      </c>
      <c r="K5" s="156" t="s">
        <v>240</v>
      </c>
      <c r="L5" s="49">
        <v>501</v>
      </c>
      <c r="M5" s="50">
        <v>1000</v>
      </c>
      <c r="N5" s="69">
        <f t="shared" ref="N5:N7" si="0">$N$3*O5</f>
        <v>18</v>
      </c>
      <c r="O5" s="66">
        <v>0.9</v>
      </c>
    </row>
    <row r="6" spans="1:15" x14ac:dyDescent="0.3">
      <c r="A6" s="58" t="s">
        <v>32</v>
      </c>
      <c r="B6" s="72">
        <f>N4</f>
        <v>19</v>
      </c>
      <c r="C6" s="34"/>
      <c r="D6" s="59" t="s">
        <v>115</v>
      </c>
      <c r="E6" s="59" t="s">
        <v>241</v>
      </c>
      <c r="F6" s="59" t="s">
        <v>252</v>
      </c>
      <c r="G6" s="72">
        <f>N6</f>
        <v>17</v>
      </c>
      <c r="I6" s="47"/>
      <c r="J6" s="61" t="s">
        <v>101</v>
      </c>
      <c r="K6" s="156" t="s">
        <v>241</v>
      </c>
      <c r="L6" s="49">
        <v>1001</v>
      </c>
      <c r="M6" s="50">
        <v>2500</v>
      </c>
      <c r="N6" s="69">
        <f t="shared" si="0"/>
        <v>17</v>
      </c>
      <c r="O6" s="66">
        <v>0.85</v>
      </c>
    </row>
    <row r="7" spans="1:15" x14ac:dyDescent="0.3">
      <c r="A7" s="58" t="s">
        <v>33</v>
      </c>
      <c r="B7" s="77">
        <f>L5</f>
        <v>501</v>
      </c>
      <c r="D7" s="58" t="s">
        <v>116</v>
      </c>
      <c r="E7" s="58" t="s">
        <v>242</v>
      </c>
      <c r="F7" s="58" t="s">
        <v>253</v>
      </c>
      <c r="G7" s="72">
        <f>N7</f>
        <v>16</v>
      </c>
      <c r="I7" s="51"/>
      <c r="J7" s="62" t="s">
        <v>102</v>
      </c>
      <c r="K7" s="157" t="s">
        <v>242</v>
      </c>
      <c r="L7" s="53">
        <v>2501</v>
      </c>
      <c r="M7" s="54">
        <v>10000</v>
      </c>
      <c r="N7" s="70">
        <f t="shared" si="0"/>
        <v>16</v>
      </c>
      <c r="O7" s="67">
        <v>0.8</v>
      </c>
    </row>
    <row r="8" spans="1:15" x14ac:dyDescent="0.3">
      <c r="A8" s="58" t="s">
        <v>34</v>
      </c>
      <c r="B8" s="72">
        <f>N5</f>
        <v>18</v>
      </c>
      <c r="C8" s="34"/>
      <c r="D8" s="58" t="s">
        <v>202</v>
      </c>
      <c r="E8" s="58" t="s">
        <v>201</v>
      </c>
      <c r="F8" s="58" t="s">
        <v>201</v>
      </c>
      <c r="G8" s="72" t="s">
        <v>190</v>
      </c>
      <c r="I8" s="20" t="s">
        <v>262</v>
      </c>
      <c r="J8" s="36" t="s">
        <v>98</v>
      </c>
      <c r="K8" s="158" t="s">
        <v>263</v>
      </c>
      <c r="L8" s="9">
        <v>1</v>
      </c>
      <c r="M8" s="9">
        <v>200</v>
      </c>
      <c r="N8" s="242">
        <v>32</v>
      </c>
      <c r="O8" s="21"/>
    </row>
    <row r="9" spans="1:15" x14ac:dyDescent="0.3">
      <c r="A9" s="58" t="s">
        <v>35</v>
      </c>
      <c r="B9" s="77">
        <f>L6</f>
        <v>1001</v>
      </c>
      <c r="D9" s="31" t="s">
        <v>268</v>
      </c>
      <c r="E9" s="31" t="s">
        <v>263</v>
      </c>
      <c r="F9" s="31" t="s">
        <v>286</v>
      </c>
      <c r="G9" s="73">
        <f>N8</f>
        <v>32</v>
      </c>
      <c r="I9" s="7"/>
      <c r="J9" s="37" t="s">
        <v>99</v>
      </c>
      <c r="K9" s="159" t="s">
        <v>264</v>
      </c>
      <c r="L9" s="14">
        <v>201</v>
      </c>
      <c r="M9" s="15">
        <v>500</v>
      </c>
      <c r="N9" s="71">
        <f>$N$8*O9</f>
        <v>30.4</v>
      </c>
      <c r="O9" s="12">
        <v>0.95</v>
      </c>
    </row>
    <row r="10" spans="1:15" x14ac:dyDescent="0.3">
      <c r="A10" s="58" t="s">
        <v>37</v>
      </c>
      <c r="B10" s="72">
        <f>N6</f>
        <v>17</v>
      </c>
      <c r="C10" s="34"/>
      <c r="D10" s="31" t="s">
        <v>269</v>
      </c>
      <c r="E10" s="31" t="s">
        <v>264</v>
      </c>
      <c r="F10" s="31" t="s">
        <v>287</v>
      </c>
      <c r="G10" s="73">
        <f>N9</f>
        <v>30.4</v>
      </c>
      <c r="I10" s="7"/>
      <c r="J10" s="37" t="s">
        <v>100</v>
      </c>
      <c r="K10" s="159" t="s">
        <v>265</v>
      </c>
      <c r="L10" s="14">
        <v>501</v>
      </c>
      <c r="M10" s="15">
        <v>1000</v>
      </c>
      <c r="N10" s="71">
        <f t="shared" ref="N10:N12" si="1">$N$8*O10</f>
        <v>28.8</v>
      </c>
      <c r="O10" s="12">
        <v>0.9</v>
      </c>
    </row>
    <row r="11" spans="1:15" x14ac:dyDescent="0.3">
      <c r="A11" s="58" t="s">
        <v>38</v>
      </c>
      <c r="B11" s="77">
        <f>L7</f>
        <v>2501</v>
      </c>
      <c r="D11" s="31" t="s">
        <v>270</v>
      </c>
      <c r="E11" s="31" t="s">
        <v>265</v>
      </c>
      <c r="F11" s="31" t="s">
        <v>288</v>
      </c>
      <c r="G11" s="73">
        <f>N10</f>
        <v>28.8</v>
      </c>
      <c r="I11" s="7"/>
      <c r="J11" s="37" t="s">
        <v>101</v>
      </c>
      <c r="K11" s="159" t="s">
        <v>266</v>
      </c>
      <c r="L11" s="14">
        <v>1001</v>
      </c>
      <c r="M11" s="15">
        <v>2500</v>
      </c>
      <c r="N11" s="71">
        <f t="shared" si="1"/>
        <v>27.2</v>
      </c>
      <c r="O11" s="12">
        <v>0.85</v>
      </c>
    </row>
    <row r="12" spans="1:15" x14ac:dyDescent="0.3">
      <c r="A12" s="58" t="s">
        <v>39</v>
      </c>
      <c r="B12" s="78">
        <f>M7</f>
        <v>10000</v>
      </c>
      <c r="C12" s="35"/>
      <c r="D12" s="31" t="s">
        <v>271</v>
      </c>
      <c r="E12" s="31" t="s">
        <v>266</v>
      </c>
      <c r="F12" s="31" t="s">
        <v>289</v>
      </c>
      <c r="G12" s="73">
        <f>N11</f>
        <v>27.2</v>
      </c>
      <c r="I12" s="22"/>
      <c r="J12" s="38" t="s">
        <v>102</v>
      </c>
      <c r="K12" s="160" t="s">
        <v>267</v>
      </c>
      <c r="L12" s="17">
        <v>2501</v>
      </c>
      <c r="M12" s="18">
        <v>10000</v>
      </c>
      <c r="N12" s="289">
        <f t="shared" si="1"/>
        <v>25.6</v>
      </c>
      <c r="O12" s="19">
        <v>0.8</v>
      </c>
    </row>
    <row r="13" spans="1:15" x14ac:dyDescent="0.3">
      <c r="A13" s="58" t="s">
        <v>36</v>
      </c>
      <c r="B13" s="72">
        <f>N7</f>
        <v>16</v>
      </c>
      <c r="C13" s="34"/>
      <c r="D13" s="31" t="s">
        <v>272</v>
      </c>
      <c r="E13" s="31" t="s">
        <v>267</v>
      </c>
      <c r="F13" s="31" t="s">
        <v>290</v>
      </c>
      <c r="G13" s="73">
        <f>N12</f>
        <v>25.6</v>
      </c>
      <c r="I13" s="47" t="s">
        <v>7</v>
      </c>
      <c r="J13" s="61" t="s">
        <v>98</v>
      </c>
      <c r="K13" s="155" t="s">
        <v>243</v>
      </c>
      <c r="L13" s="45">
        <v>1</v>
      </c>
      <c r="M13" s="46">
        <v>20</v>
      </c>
      <c r="N13" s="241">
        <v>40</v>
      </c>
      <c r="O13" s="66"/>
    </row>
    <row r="14" spans="1:15" x14ac:dyDescent="0.3">
      <c r="A14" s="31" t="s">
        <v>296</v>
      </c>
      <c r="B14" s="80">
        <f>L8</f>
        <v>1</v>
      </c>
      <c r="D14" s="31" t="s">
        <v>273</v>
      </c>
      <c r="E14" s="31" t="s">
        <v>201</v>
      </c>
      <c r="F14" s="31" t="s">
        <v>201</v>
      </c>
      <c r="G14" s="73" t="s">
        <v>190</v>
      </c>
      <c r="I14" s="47"/>
      <c r="J14" s="61" t="s">
        <v>99</v>
      </c>
      <c r="K14" s="156" t="s">
        <v>244</v>
      </c>
      <c r="L14" s="49">
        <v>21</v>
      </c>
      <c r="M14" s="50">
        <v>50</v>
      </c>
      <c r="N14" s="69">
        <f>$N$13*O14</f>
        <v>38</v>
      </c>
      <c r="O14" s="66">
        <v>0.95</v>
      </c>
    </row>
    <row r="15" spans="1:15" x14ac:dyDescent="0.3">
      <c r="A15" s="31" t="s">
        <v>297</v>
      </c>
      <c r="B15" s="73">
        <f>N8</f>
        <v>32</v>
      </c>
      <c r="C15" s="34"/>
      <c r="D15" s="58" t="s">
        <v>117</v>
      </c>
      <c r="E15" s="58" t="s">
        <v>243</v>
      </c>
      <c r="F15" s="58" t="s">
        <v>254</v>
      </c>
      <c r="G15" s="72">
        <f>N13</f>
        <v>40</v>
      </c>
      <c r="I15" s="47"/>
      <c r="J15" s="61" t="s">
        <v>100</v>
      </c>
      <c r="K15" s="156" t="s">
        <v>245</v>
      </c>
      <c r="L15" s="49">
        <v>51</v>
      </c>
      <c r="M15" s="50">
        <v>100</v>
      </c>
      <c r="N15" s="69">
        <f t="shared" ref="N15:N17" si="2">$N$13*O15</f>
        <v>36</v>
      </c>
      <c r="O15" s="66">
        <v>0.9</v>
      </c>
    </row>
    <row r="16" spans="1:15" x14ac:dyDescent="0.3">
      <c r="A16" s="31" t="s">
        <v>298</v>
      </c>
      <c r="B16" s="80">
        <f>L9</f>
        <v>201</v>
      </c>
      <c r="D16" s="59" t="s">
        <v>118</v>
      </c>
      <c r="E16" s="59" t="s">
        <v>244</v>
      </c>
      <c r="F16" s="59" t="s">
        <v>249</v>
      </c>
      <c r="G16" s="72">
        <f>N14</f>
        <v>38</v>
      </c>
      <c r="I16" s="47"/>
      <c r="J16" s="61" t="s">
        <v>101</v>
      </c>
      <c r="K16" s="156" t="s">
        <v>246</v>
      </c>
      <c r="L16" s="49">
        <v>101</v>
      </c>
      <c r="M16" s="50">
        <v>300</v>
      </c>
      <c r="N16" s="69">
        <f t="shared" si="2"/>
        <v>34</v>
      </c>
      <c r="O16" s="66">
        <v>0.85</v>
      </c>
    </row>
    <row r="17" spans="1:15" x14ac:dyDescent="0.3">
      <c r="A17" s="31" t="s">
        <v>299</v>
      </c>
      <c r="B17" s="73">
        <f>N9</f>
        <v>30.4</v>
      </c>
      <c r="C17" s="34"/>
      <c r="D17" s="58" t="s">
        <v>119</v>
      </c>
      <c r="E17" s="58" t="s">
        <v>245</v>
      </c>
      <c r="F17" s="58" t="s">
        <v>255</v>
      </c>
      <c r="G17" s="72">
        <f>N15</f>
        <v>36</v>
      </c>
      <c r="I17" s="47"/>
      <c r="J17" s="61" t="s">
        <v>102</v>
      </c>
      <c r="K17" s="157" t="s">
        <v>247</v>
      </c>
      <c r="L17" s="53">
        <v>301</v>
      </c>
      <c r="M17" s="54">
        <v>1000</v>
      </c>
      <c r="N17" s="69">
        <f t="shared" si="2"/>
        <v>32</v>
      </c>
      <c r="O17" s="67">
        <v>0.8</v>
      </c>
    </row>
    <row r="18" spans="1:15" x14ac:dyDescent="0.3">
      <c r="A18" s="31" t="s">
        <v>300</v>
      </c>
      <c r="B18" s="80">
        <f>L10</f>
        <v>501</v>
      </c>
      <c r="D18" s="59" t="s">
        <v>120</v>
      </c>
      <c r="E18" s="59" t="s">
        <v>246</v>
      </c>
      <c r="F18" s="59" t="s">
        <v>256</v>
      </c>
      <c r="G18" s="72">
        <f>N16</f>
        <v>34</v>
      </c>
      <c r="I18" s="20" t="s">
        <v>274</v>
      </c>
      <c r="J18" s="36" t="s">
        <v>98</v>
      </c>
      <c r="K18" s="158" t="s">
        <v>275</v>
      </c>
      <c r="L18" s="9">
        <v>1</v>
      </c>
      <c r="M18" s="10">
        <v>20</v>
      </c>
      <c r="N18" s="242">
        <v>50</v>
      </c>
      <c r="O18" s="12"/>
    </row>
    <row r="19" spans="1:15" x14ac:dyDescent="0.3">
      <c r="A19" s="31" t="s">
        <v>301</v>
      </c>
      <c r="B19" s="73">
        <f>N10</f>
        <v>28.8</v>
      </c>
      <c r="C19" s="34"/>
      <c r="D19" s="58" t="s">
        <v>121</v>
      </c>
      <c r="E19" s="58" t="s">
        <v>247</v>
      </c>
      <c r="F19" s="58" t="s">
        <v>257</v>
      </c>
      <c r="G19" s="72">
        <f>N17</f>
        <v>32</v>
      </c>
      <c r="I19" s="7"/>
      <c r="J19" s="37" t="s">
        <v>99</v>
      </c>
      <c r="K19" s="159" t="s">
        <v>276</v>
      </c>
      <c r="L19" s="14">
        <v>21</v>
      </c>
      <c r="M19" s="15">
        <v>50</v>
      </c>
      <c r="N19" s="71">
        <f>$N$18*O19</f>
        <v>47.5</v>
      </c>
      <c r="O19" s="12">
        <v>0.95</v>
      </c>
    </row>
    <row r="20" spans="1:15" x14ac:dyDescent="0.3">
      <c r="A20" s="31" t="s">
        <v>302</v>
      </c>
      <c r="B20" s="80">
        <f>L11</f>
        <v>1001</v>
      </c>
      <c r="D20" s="58" t="s">
        <v>203</v>
      </c>
      <c r="E20" s="58" t="s">
        <v>201</v>
      </c>
      <c r="F20" s="58" t="s">
        <v>201</v>
      </c>
      <c r="G20" s="72" t="s">
        <v>190</v>
      </c>
      <c r="I20" s="7"/>
      <c r="J20" s="37" t="s">
        <v>100</v>
      </c>
      <c r="K20" s="159" t="s">
        <v>277</v>
      </c>
      <c r="L20" s="14">
        <v>51</v>
      </c>
      <c r="M20" s="15">
        <v>100</v>
      </c>
      <c r="N20" s="71">
        <f t="shared" ref="N20:N22" si="3">$N$18*O20</f>
        <v>45</v>
      </c>
      <c r="O20" s="12">
        <v>0.9</v>
      </c>
    </row>
    <row r="21" spans="1:15" x14ac:dyDescent="0.3">
      <c r="A21" s="31" t="s">
        <v>303</v>
      </c>
      <c r="B21" s="73">
        <f>N11</f>
        <v>27.2</v>
      </c>
      <c r="C21" s="34"/>
      <c r="D21" s="31" t="s">
        <v>280</v>
      </c>
      <c r="E21" s="31" t="s">
        <v>275</v>
      </c>
      <c r="F21" s="31" t="s">
        <v>291</v>
      </c>
      <c r="G21" s="73">
        <f>N18</f>
        <v>50</v>
      </c>
      <c r="I21" s="7"/>
      <c r="J21" s="37" t="s">
        <v>101</v>
      </c>
      <c r="K21" s="159" t="s">
        <v>278</v>
      </c>
      <c r="L21" s="14">
        <v>101</v>
      </c>
      <c r="M21" s="15">
        <v>300</v>
      </c>
      <c r="N21" s="71">
        <f t="shared" si="3"/>
        <v>42.5</v>
      </c>
      <c r="O21" s="12">
        <v>0.85</v>
      </c>
    </row>
    <row r="22" spans="1:15" x14ac:dyDescent="0.3">
      <c r="A22" s="31" t="s">
        <v>304</v>
      </c>
      <c r="B22" s="80">
        <f>L12</f>
        <v>2501</v>
      </c>
      <c r="D22" s="32" t="s">
        <v>281</v>
      </c>
      <c r="E22" s="32" t="s">
        <v>276</v>
      </c>
      <c r="F22" s="32" t="s">
        <v>292</v>
      </c>
      <c r="G22" s="73">
        <f>N19</f>
        <v>47.5</v>
      </c>
      <c r="I22" s="7"/>
      <c r="J22" s="37" t="s">
        <v>102</v>
      </c>
      <c r="K22" s="160" t="s">
        <v>279</v>
      </c>
      <c r="L22" s="17">
        <v>301</v>
      </c>
      <c r="M22" s="18">
        <v>1000</v>
      </c>
      <c r="N22" s="71">
        <f t="shared" si="3"/>
        <v>40</v>
      </c>
      <c r="O22" s="19">
        <v>0.8</v>
      </c>
    </row>
    <row r="23" spans="1:15" x14ac:dyDescent="0.3">
      <c r="A23" s="31" t="s">
        <v>305</v>
      </c>
      <c r="B23" s="80">
        <f>M12</f>
        <v>10000</v>
      </c>
      <c r="C23" s="35"/>
      <c r="D23" s="31" t="s">
        <v>282</v>
      </c>
      <c r="E23" s="31" t="s">
        <v>277</v>
      </c>
      <c r="F23" s="31" t="s">
        <v>293</v>
      </c>
      <c r="G23" s="73">
        <f>N20</f>
        <v>45</v>
      </c>
      <c r="I23" s="43" t="s">
        <v>8</v>
      </c>
      <c r="J23" s="60" t="s">
        <v>98</v>
      </c>
      <c r="K23" s="44" t="s">
        <v>145</v>
      </c>
      <c r="L23" s="45">
        <v>1</v>
      </c>
      <c r="M23" s="46">
        <v>20</v>
      </c>
      <c r="N23" s="74">
        <v>134</v>
      </c>
      <c r="O23" s="65"/>
    </row>
    <row r="24" spans="1:15" x14ac:dyDescent="0.3">
      <c r="A24" s="31" t="s">
        <v>306</v>
      </c>
      <c r="B24" s="73">
        <f>N12</f>
        <v>25.6</v>
      </c>
      <c r="C24" s="34"/>
      <c r="D24" s="32" t="s">
        <v>283</v>
      </c>
      <c r="E24" s="32" t="s">
        <v>278</v>
      </c>
      <c r="F24" s="32" t="s">
        <v>294</v>
      </c>
      <c r="G24" s="73">
        <f>N21</f>
        <v>42.5</v>
      </c>
      <c r="I24" s="47"/>
      <c r="J24" s="61" t="s">
        <v>99</v>
      </c>
      <c r="K24" s="48" t="s">
        <v>146</v>
      </c>
      <c r="L24" s="49">
        <v>21</v>
      </c>
      <c r="M24" s="50">
        <v>50</v>
      </c>
      <c r="N24" s="63">
        <f>$N$23*O24</f>
        <v>120.60000000000001</v>
      </c>
      <c r="O24" s="66">
        <v>0.9</v>
      </c>
    </row>
    <row r="25" spans="1:15" x14ac:dyDescent="0.3">
      <c r="A25" s="58" t="s">
        <v>40</v>
      </c>
      <c r="B25" s="77">
        <f>L13</f>
        <v>1</v>
      </c>
      <c r="D25" s="31" t="s">
        <v>284</v>
      </c>
      <c r="E25" s="31" t="s">
        <v>279</v>
      </c>
      <c r="F25" s="31" t="s">
        <v>295</v>
      </c>
      <c r="G25" s="73">
        <f>N22</f>
        <v>40</v>
      </c>
      <c r="I25" s="47"/>
      <c r="J25" s="61" t="s">
        <v>100</v>
      </c>
      <c r="K25" s="48" t="s">
        <v>147</v>
      </c>
      <c r="L25" s="49">
        <v>51</v>
      </c>
      <c r="M25" s="50">
        <v>100</v>
      </c>
      <c r="N25" s="63">
        <f>$N$23*O25</f>
        <v>113.89999999999999</v>
      </c>
      <c r="O25" s="66">
        <v>0.85</v>
      </c>
    </row>
    <row r="26" spans="1:15" x14ac:dyDescent="0.3">
      <c r="A26" s="58" t="s">
        <v>41</v>
      </c>
      <c r="B26" s="72">
        <f>N13</f>
        <v>40</v>
      </c>
      <c r="C26" s="34"/>
      <c r="D26" s="31" t="s">
        <v>285</v>
      </c>
      <c r="E26" s="31" t="s">
        <v>201</v>
      </c>
      <c r="F26" s="31" t="s">
        <v>201</v>
      </c>
      <c r="G26" s="73" t="s">
        <v>190</v>
      </c>
      <c r="I26" s="47"/>
      <c r="J26" s="61" t="s">
        <v>101</v>
      </c>
      <c r="K26" s="48" t="s">
        <v>148</v>
      </c>
      <c r="L26" s="49">
        <v>101</v>
      </c>
      <c r="M26" s="50">
        <v>300</v>
      </c>
      <c r="N26" s="63">
        <f>$N$23*O26</f>
        <v>100.5</v>
      </c>
      <c r="O26" s="66">
        <v>0.75</v>
      </c>
    </row>
    <row r="27" spans="1:15" x14ac:dyDescent="0.3">
      <c r="A27" s="58" t="s">
        <v>42</v>
      </c>
      <c r="B27" s="77">
        <f>L14</f>
        <v>21</v>
      </c>
      <c r="D27" s="58" t="s">
        <v>122</v>
      </c>
      <c r="E27" s="58" t="s">
        <v>145</v>
      </c>
      <c r="F27" s="58" t="s">
        <v>170</v>
      </c>
      <c r="G27" s="59">
        <f>N23</f>
        <v>134</v>
      </c>
      <c r="I27" s="51"/>
      <c r="J27" s="62" t="s">
        <v>102</v>
      </c>
      <c r="K27" s="52" t="s">
        <v>149</v>
      </c>
      <c r="L27" s="53">
        <v>301</v>
      </c>
      <c r="M27" s="54">
        <v>1000</v>
      </c>
      <c r="N27" s="64">
        <f>$N$23*O27</f>
        <v>67</v>
      </c>
      <c r="O27" s="67">
        <v>0.5</v>
      </c>
    </row>
    <row r="28" spans="1:15" x14ac:dyDescent="0.3">
      <c r="A28" s="58" t="s">
        <v>43</v>
      </c>
      <c r="B28" s="72">
        <f>N14</f>
        <v>38</v>
      </c>
      <c r="C28" s="34"/>
      <c r="D28" s="59" t="s">
        <v>123</v>
      </c>
      <c r="E28" s="59" t="s">
        <v>146</v>
      </c>
      <c r="F28" s="59" t="s">
        <v>171</v>
      </c>
      <c r="G28" s="59">
        <f>N24</f>
        <v>120.60000000000001</v>
      </c>
      <c r="I28" s="20" t="s">
        <v>9</v>
      </c>
      <c r="J28" s="36" t="s">
        <v>98</v>
      </c>
      <c r="K28" s="8" t="s">
        <v>150</v>
      </c>
      <c r="L28" s="9">
        <v>1</v>
      </c>
      <c r="M28" s="10">
        <v>20</v>
      </c>
      <c r="N28" s="75">
        <v>210</v>
      </c>
      <c r="O28" s="21"/>
    </row>
    <row r="29" spans="1:15" x14ac:dyDescent="0.3">
      <c r="A29" s="58" t="s">
        <v>44</v>
      </c>
      <c r="B29" s="77">
        <f>L15</f>
        <v>51</v>
      </c>
      <c r="D29" s="58" t="s">
        <v>124</v>
      </c>
      <c r="E29" s="58" t="s">
        <v>147</v>
      </c>
      <c r="F29" s="58" t="s">
        <v>172</v>
      </c>
      <c r="G29" s="59">
        <f>N25</f>
        <v>113.89999999999999</v>
      </c>
      <c r="I29" s="7"/>
      <c r="J29" s="37" t="s">
        <v>99</v>
      </c>
      <c r="K29" s="13" t="s">
        <v>151</v>
      </c>
      <c r="L29" s="14">
        <v>21</v>
      </c>
      <c r="M29" s="15">
        <v>50</v>
      </c>
      <c r="N29" s="11">
        <f>$N$28*O29</f>
        <v>189</v>
      </c>
      <c r="O29" s="12">
        <v>0.9</v>
      </c>
    </row>
    <row r="30" spans="1:15" x14ac:dyDescent="0.3">
      <c r="A30" s="58" t="s">
        <v>45</v>
      </c>
      <c r="B30" s="72">
        <f>N15</f>
        <v>36</v>
      </c>
      <c r="C30" s="34"/>
      <c r="D30" s="59" t="s">
        <v>125</v>
      </c>
      <c r="E30" s="59" t="s">
        <v>148</v>
      </c>
      <c r="F30" s="59" t="s">
        <v>173</v>
      </c>
      <c r="G30" s="59">
        <f>N26</f>
        <v>100.5</v>
      </c>
      <c r="I30" s="7"/>
      <c r="J30" s="37" t="s">
        <v>100</v>
      </c>
      <c r="K30" s="13" t="s">
        <v>152</v>
      </c>
      <c r="L30" s="14">
        <v>51</v>
      </c>
      <c r="M30" s="15">
        <v>100</v>
      </c>
      <c r="N30" s="11">
        <f>$N$28*O30</f>
        <v>178.5</v>
      </c>
      <c r="O30" s="12">
        <v>0.85</v>
      </c>
    </row>
    <row r="31" spans="1:15" x14ac:dyDescent="0.3">
      <c r="A31" s="58" t="s">
        <v>46</v>
      </c>
      <c r="B31" s="77">
        <f>L16</f>
        <v>101</v>
      </c>
      <c r="D31" s="58" t="s">
        <v>126</v>
      </c>
      <c r="E31" s="58" t="s">
        <v>149</v>
      </c>
      <c r="F31" s="58" t="s">
        <v>174</v>
      </c>
      <c r="G31" s="59">
        <f>N27</f>
        <v>67</v>
      </c>
      <c r="I31" s="7"/>
      <c r="J31" s="37" t="s">
        <v>101</v>
      </c>
      <c r="K31" s="13" t="s">
        <v>153</v>
      </c>
      <c r="L31" s="14">
        <v>101</v>
      </c>
      <c r="M31" s="15">
        <v>300</v>
      </c>
      <c r="N31" s="11">
        <f>$N$28*O31</f>
        <v>157.5</v>
      </c>
      <c r="O31" s="12">
        <v>0.75</v>
      </c>
    </row>
    <row r="32" spans="1:15" x14ac:dyDescent="0.3">
      <c r="A32" s="58" t="s">
        <v>47</v>
      </c>
      <c r="B32" s="72">
        <f>N16</f>
        <v>34</v>
      </c>
      <c r="C32" s="34"/>
      <c r="D32" s="58" t="s">
        <v>200</v>
      </c>
      <c r="E32" s="58" t="s">
        <v>201</v>
      </c>
      <c r="F32" s="58" t="s">
        <v>201</v>
      </c>
      <c r="G32" s="72" t="s">
        <v>190</v>
      </c>
      <c r="I32" s="22"/>
      <c r="J32" s="38" t="s">
        <v>102</v>
      </c>
      <c r="K32" s="16" t="s">
        <v>154</v>
      </c>
      <c r="L32" s="17">
        <v>301</v>
      </c>
      <c r="M32" s="18">
        <v>1000</v>
      </c>
      <c r="N32" s="23">
        <f>$N$28*O32</f>
        <v>105</v>
      </c>
      <c r="O32" s="19">
        <v>0.5</v>
      </c>
    </row>
    <row r="33" spans="1:15" x14ac:dyDescent="0.3">
      <c r="A33" s="58" t="s">
        <v>48</v>
      </c>
      <c r="B33" s="77">
        <f>L17</f>
        <v>301</v>
      </c>
      <c r="D33" s="31" t="s">
        <v>127</v>
      </c>
      <c r="E33" s="31" t="s">
        <v>150</v>
      </c>
      <c r="F33" s="31" t="s">
        <v>175</v>
      </c>
      <c r="G33" s="32">
        <f>N28</f>
        <v>210</v>
      </c>
      <c r="I33" s="47" t="s">
        <v>10</v>
      </c>
      <c r="J33" s="61" t="s">
        <v>98</v>
      </c>
      <c r="K33" s="48" t="s">
        <v>155</v>
      </c>
      <c r="L33" s="49">
        <v>1</v>
      </c>
      <c r="M33" s="50">
        <v>20</v>
      </c>
      <c r="N33" s="74">
        <v>375</v>
      </c>
      <c r="O33" s="66"/>
    </row>
    <row r="34" spans="1:15" x14ac:dyDescent="0.3">
      <c r="A34" s="58" t="s">
        <v>49</v>
      </c>
      <c r="B34" s="78">
        <f>M17</f>
        <v>1000</v>
      </c>
      <c r="C34" s="35"/>
      <c r="D34" s="32" t="s">
        <v>128</v>
      </c>
      <c r="E34" s="32" t="s">
        <v>151</v>
      </c>
      <c r="F34" s="32" t="s">
        <v>176</v>
      </c>
      <c r="G34" s="32">
        <f>N29</f>
        <v>189</v>
      </c>
      <c r="I34" s="47"/>
      <c r="J34" s="61" t="s">
        <v>99</v>
      </c>
      <c r="K34" s="48" t="s">
        <v>156</v>
      </c>
      <c r="L34" s="49">
        <v>21</v>
      </c>
      <c r="M34" s="50">
        <v>50</v>
      </c>
      <c r="N34" s="63">
        <f>$N$33*O34</f>
        <v>337.5</v>
      </c>
      <c r="O34" s="66">
        <v>0.9</v>
      </c>
    </row>
    <row r="35" spans="1:15" x14ac:dyDescent="0.3">
      <c r="A35" s="58" t="s">
        <v>50</v>
      </c>
      <c r="B35" s="72">
        <f>N17</f>
        <v>32</v>
      </c>
      <c r="C35" s="34"/>
      <c r="D35" s="31" t="s">
        <v>129</v>
      </c>
      <c r="E35" s="31" t="s">
        <v>152</v>
      </c>
      <c r="F35" s="31" t="s">
        <v>177</v>
      </c>
      <c r="G35" s="32">
        <f>N30</f>
        <v>178.5</v>
      </c>
      <c r="I35" s="47"/>
      <c r="J35" s="61" t="s">
        <v>100</v>
      </c>
      <c r="K35" s="48" t="s">
        <v>157</v>
      </c>
      <c r="L35" s="49">
        <v>51</v>
      </c>
      <c r="M35" s="50">
        <v>100</v>
      </c>
      <c r="N35" s="63">
        <f>$N$33*O35</f>
        <v>318.75</v>
      </c>
      <c r="O35" s="66">
        <v>0.85</v>
      </c>
    </row>
    <row r="36" spans="1:15" x14ac:dyDescent="0.3">
      <c r="A36" s="31" t="s">
        <v>307</v>
      </c>
      <c r="B36" s="80">
        <f>L18</f>
        <v>1</v>
      </c>
      <c r="D36" s="32" t="s">
        <v>131</v>
      </c>
      <c r="E36" s="32" t="s">
        <v>153</v>
      </c>
      <c r="F36" s="32" t="s">
        <v>178</v>
      </c>
      <c r="G36" s="32">
        <f>N31</f>
        <v>157.5</v>
      </c>
      <c r="I36" s="47"/>
      <c r="J36" s="61" t="s">
        <v>101</v>
      </c>
      <c r="K36" s="48" t="s">
        <v>158</v>
      </c>
      <c r="L36" s="49">
        <v>101</v>
      </c>
      <c r="M36" s="50">
        <v>300</v>
      </c>
      <c r="N36" s="63">
        <f>$N$33*O36</f>
        <v>281.25</v>
      </c>
      <c r="O36" s="66">
        <v>0.75</v>
      </c>
    </row>
    <row r="37" spans="1:15" x14ac:dyDescent="0.3">
      <c r="A37" s="31" t="s">
        <v>308</v>
      </c>
      <c r="B37" s="73">
        <f>N18</f>
        <v>50</v>
      </c>
      <c r="C37" s="34"/>
      <c r="D37" s="31" t="s">
        <v>130</v>
      </c>
      <c r="E37" s="31" t="s">
        <v>154</v>
      </c>
      <c r="F37" s="31" t="s">
        <v>179</v>
      </c>
      <c r="G37" s="32">
        <f>N32</f>
        <v>105</v>
      </c>
      <c r="I37" s="47"/>
      <c r="J37" s="61" t="s">
        <v>102</v>
      </c>
      <c r="K37" s="48" t="s">
        <v>159</v>
      </c>
      <c r="L37" s="49">
        <v>301</v>
      </c>
      <c r="M37" s="50">
        <v>1000</v>
      </c>
      <c r="N37" s="63">
        <f>$N$33*O37</f>
        <v>187.5</v>
      </c>
      <c r="O37" s="66">
        <v>0.5</v>
      </c>
    </row>
    <row r="38" spans="1:15" x14ac:dyDescent="0.3">
      <c r="A38" s="31" t="s">
        <v>309</v>
      </c>
      <c r="B38" s="80">
        <f>L19</f>
        <v>21</v>
      </c>
      <c r="D38" s="31" t="s">
        <v>204</v>
      </c>
      <c r="E38" s="31" t="s">
        <v>201</v>
      </c>
      <c r="F38" s="31" t="s">
        <v>201</v>
      </c>
      <c r="G38" s="73" t="s">
        <v>190</v>
      </c>
      <c r="I38" s="20" t="s">
        <v>11</v>
      </c>
      <c r="J38" s="36" t="s">
        <v>98</v>
      </c>
      <c r="K38" s="8" t="s">
        <v>160</v>
      </c>
      <c r="L38" s="9">
        <v>1</v>
      </c>
      <c r="M38" s="10">
        <v>20</v>
      </c>
      <c r="N38" s="75">
        <v>700</v>
      </c>
      <c r="O38" s="21"/>
    </row>
    <row r="39" spans="1:15" x14ac:dyDescent="0.3">
      <c r="A39" s="31" t="s">
        <v>310</v>
      </c>
      <c r="B39" s="73">
        <f>N19</f>
        <v>47.5</v>
      </c>
      <c r="C39" s="34"/>
      <c r="D39" s="58" t="s">
        <v>132</v>
      </c>
      <c r="E39" s="58" t="s">
        <v>155</v>
      </c>
      <c r="F39" s="58" t="s">
        <v>180</v>
      </c>
      <c r="G39" s="59">
        <f>N33</f>
        <v>375</v>
      </c>
      <c r="I39" s="7"/>
      <c r="J39" s="37" t="s">
        <v>99</v>
      </c>
      <c r="K39" s="13" t="s">
        <v>161</v>
      </c>
      <c r="L39" s="14">
        <v>21</v>
      </c>
      <c r="M39" s="15">
        <v>50</v>
      </c>
      <c r="N39" s="11">
        <f>$N$38*O39</f>
        <v>630</v>
      </c>
      <c r="O39" s="12">
        <v>0.9</v>
      </c>
    </row>
    <row r="40" spans="1:15" x14ac:dyDescent="0.3">
      <c r="A40" s="31" t="s">
        <v>311</v>
      </c>
      <c r="B40" s="80">
        <f>L20</f>
        <v>51</v>
      </c>
      <c r="D40" s="59" t="s">
        <v>133</v>
      </c>
      <c r="E40" s="59" t="s">
        <v>156</v>
      </c>
      <c r="F40" s="59" t="s">
        <v>181</v>
      </c>
      <c r="G40" s="59">
        <f>N34</f>
        <v>337.5</v>
      </c>
      <c r="I40" s="7"/>
      <c r="J40" s="37" t="s">
        <v>100</v>
      </c>
      <c r="K40" s="13" t="s">
        <v>162</v>
      </c>
      <c r="L40" s="14">
        <v>51</v>
      </c>
      <c r="M40" s="15">
        <v>100</v>
      </c>
      <c r="N40" s="11">
        <f>$N$38*O40</f>
        <v>595</v>
      </c>
      <c r="O40" s="12">
        <v>0.85</v>
      </c>
    </row>
    <row r="41" spans="1:15" x14ac:dyDescent="0.3">
      <c r="A41" s="31" t="s">
        <v>312</v>
      </c>
      <c r="B41" s="73">
        <f>N20</f>
        <v>45</v>
      </c>
      <c r="C41" s="34"/>
      <c r="D41" s="58" t="s">
        <v>134</v>
      </c>
      <c r="E41" s="58" t="s">
        <v>157</v>
      </c>
      <c r="F41" s="58" t="s">
        <v>182</v>
      </c>
      <c r="G41" s="59">
        <f>N35</f>
        <v>318.75</v>
      </c>
      <c r="I41" s="7"/>
      <c r="J41" s="37" t="s">
        <v>101</v>
      </c>
      <c r="K41" s="13" t="s">
        <v>163</v>
      </c>
      <c r="L41" s="14">
        <v>101</v>
      </c>
      <c r="M41" s="15">
        <v>300</v>
      </c>
      <c r="N41" s="11">
        <f>$N$38*O41</f>
        <v>525</v>
      </c>
      <c r="O41" s="12">
        <v>0.75</v>
      </c>
    </row>
    <row r="42" spans="1:15" ht="15" thickBot="1" x14ac:dyDescent="0.35">
      <c r="A42" s="31" t="s">
        <v>313</v>
      </c>
      <c r="B42" s="80">
        <f>L21</f>
        <v>101</v>
      </c>
      <c r="D42" s="59" t="s">
        <v>135</v>
      </c>
      <c r="E42" s="59" t="s">
        <v>158</v>
      </c>
      <c r="F42" s="59" t="s">
        <v>183</v>
      </c>
      <c r="G42" s="59">
        <f>N36</f>
        <v>281.25</v>
      </c>
      <c r="I42" s="25"/>
      <c r="J42" s="39" t="s">
        <v>102</v>
      </c>
      <c r="K42" s="26" t="s">
        <v>164</v>
      </c>
      <c r="L42" s="27">
        <v>301</v>
      </c>
      <c r="M42" s="28">
        <v>1000</v>
      </c>
      <c r="N42" s="29">
        <f>$N$38*O42</f>
        <v>350</v>
      </c>
      <c r="O42" s="30">
        <v>0.5</v>
      </c>
    </row>
    <row r="43" spans="1:15" x14ac:dyDescent="0.3">
      <c r="A43" s="31" t="s">
        <v>314</v>
      </c>
      <c r="B43" s="73">
        <f>N21</f>
        <v>42.5</v>
      </c>
      <c r="C43" s="34"/>
      <c r="D43" s="58" t="s">
        <v>136</v>
      </c>
      <c r="E43" s="58" t="s">
        <v>159</v>
      </c>
      <c r="F43" s="58" t="s">
        <v>184</v>
      </c>
      <c r="G43" s="59">
        <f>N37</f>
        <v>187.5</v>
      </c>
    </row>
    <row r="44" spans="1:15" x14ac:dyDescent="0.3">
      <c r="A44" s="31" t="s">
        <v>315</v>
      </c>
      <c r="B44" s="80">
        <f>L22</f>
        <v>301</v>
      </c>
      <c r="D44" s="58" t="s">
        <v>205</v>
      </c>
      <c r="E44" s="58" t="s">
        <v>201</v>
      </c>
      <c r="F44" s="58" t="s">
        <v>201</v>
      </c>
      <c r="G44" s="72" t="s">
        <v>190</v>
      </c>
    </row>
    <row r="45" spans="1:15" x14ac:dyDescent="0.3">
      <c r="A45" s="31" t="s">
        <v>316</v>
      </c>
      <c r="B45" s="80">
        <f>M22</f>
        <v>1000</v>
      </c>
      <c r="C45" s="35"/>
      <c r="D45" s="31" t="s">
        <v>137</v>
      </c>
      <c r="E45" s="31" t="s">
        <v>160</v>
      </c>
      <c r="F45" s="31" t="s">
        <v>185</v>
      </c>
      <c r="G45" s="32">
        <f>N38</f>
        <v>700</v>
      </c>
    </row>
    <row r="46" spans="1:15" x14ac:dyDescent="0.3">
      <c r="A46" s="31" t="s">
        <v>317</v>
      </c>
      <c r="B46" s="73">
        <f>N22</f>
        <v>40</v>
      </c>
      <c r="C46" s="34"/>
      <c r="D46" s="32" t="s">
        <v>138</v>
      </c>
      <c r="E46" s="32" t="s">
        <v>161</v>
      </c>
      <c r="F46" s="32" t="s">
        <v>186</v>
      </c>
      <c r="G46" s="32">
        <f>N39</f>
        <v>630</v>
      </c>
    </row>
    <row r="47" spans="1:15" x14ac:dyDescent="0.3">
      <c r="A47" s="58" t="s">
        <v>51</v>
      </c>
      <c r="B47" s="58">
        <f>L23</f>
        <v>1</v>
      </c>
      <c r="D47" s="31" t="s">
        <v>139</v>
      </c>
      <c r="E47" s="31" t="s">
        <v>162</v>
      </c>
      <c r="F47" s="31" t="s">
        <v>187</v>
      </c>
      <c r="G47" s="32">
        <f>N40</f>
        <v>595</v>
      </c>
    </row>
    <row r="48" spans="1:15" x14ac:dyDescent="0.3">
      <c r="A48" s="58" t="s">
        <v>52</v>
      </c>
      <c r="B48" s="59">
        <f>N23</f>
        <v>134</v>
      </c>
      <c r="C48" s="34"/>
      <c r="D48" s="32" t="s">
        <v>140</v>
      </c>
      <c r="E48" s="32" t="s">
        <v>163</v>
      </c>
      <c r="F48" s="32" t="s">
        <v>188</v>
      </c>
      <c r="G48" s="32">
        <f>N41</f>
        <v>525</v>
      </c>
    </row>
    <row r="49" spans="1:7" x14ac:dyDescent="0.3">
      <c r="A49" s="58" t="s">
        <v>53</v>
      </c>
      <c r="B49" s="58">
        <f>L24</f>
        <v>21</v>
      </c>
      <c r="D49" s="31" t="s">
        <v>141</v>
      </c>
      <c r="E49" s="31" t="s">
        <v>164</v>
      </c>
      <c r="F49" s="31" t="s">
        <v>189</v>
      </c>
      <c r="G49" s="32">
        <f>N42</f>
        <v>350</v>
      </c>
    </row>
    <row r="50" spans="1:7" x14ac:dyDescent="0.3">
      <c r="A50" s="58" t="s">
        <v>54</v>
      </c>
      <c r="B50" s="59">
        <f>N24</f>
        <v>120.60000000000001</v>
      </c>
      <c r="C50" s="34"/>
      <c r="D50" s="31" t="s">
        <v>206</v>
      </c>
      <c r="E50" s="31" t="s">
        <v>201</v>
      </c>
      <c r="F50" s="31" t="s">
        <v>201</v>
      </c>
      <c r="G50" s="73" t="s">
        <v>190</v>
      </c>
    </row>
    <row r="51" spans="1:7" x14ac:dyDescent="0.3">
      <c r="A51" s="58" t="s">
        <v>55</v>
      </c>
      <c r="B51" s="58">
        <f>L25</f>
        <v>51</v>
      </c>
    </row>
    <row r="52" spans="1:7" x14ac:dyDescent="0.3">
      <c r="A52" s="58" t="s">
        <v>56</v>
      </c>
      <c r="B52" s="59">
        <f>N25</f>
        <v>113.89999999999999</v>
      </c>
      <c r="C52" s="34"/>
    </row>
    <row r="53" spans="1:7" x14ac:dyDescent="0.3">
      <c r="A53" s="58" t="s">
        <v>57</v>
      </c>
      <c r="B53" s="58">
        <f>L26</f>
        <v>101</v>
      </c>
    </row>
    <row r="54" spans="1:7" x14ac:dyDescent="0.3">
      <c r="A54" s="58" t="s">
        <v>58</v>
      </c>
      <c r="B54" s="59">
        <f>N26</f>
        <v>100.5</v>
      </c>
      <c r="C54" s="34"/>
    </row>
    <row r="55" spans="1:7" x14ac:dyDescent="0.3">
      <c r="A55" s="58" t="s">
        <v>59</v>
      </c>
      <c r="B55" s="58">
        <f>L27</f>
        <v>301</v>
      </c>
    </row>
    <row r="56" spans="1:7" x14ac:dyDescent="0.3">
      <c r="A56" s="58" t="s">
        <v>60</v>
      </c>
      <c r="B56" s="76">
        <f>M27</f>
        <v>1000</v>
      </c>
      <c r="C56" s="35"/>
    </row>
    <row r="57" spans="1:7" x14ac:dyDescent="0.3">
      <c r="A57" s="58" t="s">
        <v>61</v>
      </c>
      <c r="B57" s="59">
        <f>N27</f>
        <v>67</v>
      </c>
      <c r="C57" s="34"/>
    </row>
    <row r="58" spans="1:7" x14ac:dyDescent="0.3">
      <c r="A58" s="31" t="s">
        <v>62</v>
      </c>
      <c r="B58" s="31">
        <f>L28</f>
        <v>1</v>
      </c>
    </row>
    <row r="59" spans="1:7" x14ac:dyDescent="0.3">
      <c r="A59" s="31" t="s">
        <v>63</v>
      </c>
      <c r="B59" s="32">
        <f>N28</f>
        <v>210</v>
      </c>
      <c r="C59" s="34"/>
    </row>
    <row r="60" spans="1:7" x14ac:dyDescent="0.3">
      <c r="A60" s="31" t="s">
        <v>64</v>
      </c>
      <c r="B60" s="31">
        <f>L29</f>
        <v>21</v>
      </c>
    </row>
    <row r="61" spans="1:7" x14ac:dyDescent="0.3">
      <c r="A61" s="31" t="s">
        <v>65</v>
      </c>
      <c r="B61" s="32">
        <f>N29</f>
        <v>189</v>
      </c>
      <c r="C61" s="34"/>
    </row>
    <row r="62" spans="1:7" x14ac:dyDescent="0.3">
      <c r="A62" s="31" t="s">
        <v>66</v>
      </c>
      <c r="B62" s="31">
        <f>L30</f>
        <v>51</v>
      </c>
    </row>
    <row r="63" spans="1:7" x14ac:dyDescent="0.3">
      <c r="A63" s="31" t="s">
        <v>67</v>
      </c>
      <c r="B63" s="32">
        <f>N30</f>
        <v>178.5</v>
      </c>
      <c r="C63" s="34"/>
    </row>
    <row r="64" spans="1:7" x14ac:dyDescent="0.3">
      <c r="A64" s="31" t="s">
        <v>68</v>
      </c>
      <c r="B64" s="31">
        <f>L31</f>
        <v>101</v>
      </c>
    </row>
    <row r="65" spans="1:3" x14ac:dyDescent="0.3">
      <c r="A65" s="31" t="s">
        <v>69</v>
      </c>
      <c r="B65" s="32">
        <f>N31</f>
        <v>157.5</v>
      </c>
      <c r="C65" s="34"/>
    </row>
    <row r="66" spans="1:3" x14ac:dyDescent="0.3">
      <c r="A66" s="31" t="s">
        <v>70</v>
      </c>
      <c r="B66" s="31">
        <f>L32</f>
        <v>301</v>
      </c>
    </row>
    <row r="67" spans="1:3" x14ac:dyDescent="0.3">
      <c r="A67" s="31" t="s">
        <v>71</v>
      </c>
      <c r="B67" s="79">
        <f>M32</f>
        <v>1000</v>
      </c>
      <c r="C67" s="35"/>
    </row>
    <row r="68" spans="1:3" x14ac:dyDescent="0.3">
      <c r="A68" s="31" t="s">
        <v>73</v>
      </c>
      <c r="B68" s="32">
        <f>N32</f>
        <v>105</v>
      </c>
      <c r="C68" s="34"/>
    </row>
    <row r="69" spans="1:3" x14ac:dyDescent="0.3">
      <c r="A69" s="58" t="s">
        <v>74</v>
      </c>
      <c r="B69" s="58">
        <f>L33</f>
        <v>1</v>
      </c>
    </row>
    <row r="70" spans="1:3" x14ac:dyDescent="0.3">
      <c r="A70" s="58" t="s">
        <v>75</v>
      </c>
      <c r="B70" s="59">
        <f>N33</f>
        <v>375</v>
      </c>
      <c r="C70" s="34"/>
    </row>
    <row r="71" spans="1:3" x14ac:dyDescent="0.3">
      <c r="A71" s="58" t="s">
        <v>76</v>
      </c>
      <c r="B71" s="58">
        <f>L34</f>
        <v>21</v>
      </c>
    </row>
    <row r="72" spans="1:3" x14ac:dyDescent="0.3">
      <c r="A72" s="58" t="s">
        <v>77</v>
      </c>
      <c r="B72" s="59">
        <f>N34</f>
        <v>337.5</v>
      </c>
      <c r="C72" s="34"/>
    </row>
    <row r="73" spans="1:3" x14ac:dyDescent="0.3">
      <c r="A73" s="58" t="s">
        <v>83</v>
      </c>
      <c r="B73" s="58">
        <f>L35</f>
        <v>51</v>
      </c>
    </row>
    <row r="74" spans="1:3" x14ac:dyDescent="0.3">
      <c r="A74" s="58" t="s">
        <v>82</v>
      </c>
      <c r="B74" s="59">
        <f>N35</f>
        <v>318.75</v>
      </c>
      <c r="C74" s="34"/>
    </row>
    <row r="75" spans="1:3" x14ac:dyDescent="0.3">
      <c r="A75" s="58" t="s">
        <v>81</v>
      </c>
      <c r="B75" s="58">
        <f>L36</f>
        <v>101</v>
      </c>
    </row>
    <row r="76" spans="1:3" x14ac:dyDescent="0.3">
      <c r="A76" s="58" t="s">
        <v>80</v>
      </c>
      <c r="B76" s="59">
        <f>N36</f>
        <v>281.25</v>
      </c>
      <c r="C76" s="34"/>
    </row>
    <row r="77" spans="1:3" x14ac:dyDescent="0.3">
      <c r="A77" s="58" t="s">
        <v>79</v>
      </c>
      <c r="B77" s="58">
        <f>L37</f>
        <v>301</v>
      </c>
    </row>
    <row r="78" spans="1:3" x14ac:dyDescent="0.3">
      <c r="A78" s="58" t="s">
        <v>78</v>
      </c>
      <c r="B78" s="76">
        <f>M37</f>
        <v>1000</v>
      </c>
      <c r="C78" s="35"/>
    </row>
    <row r="79" spans="1:3" x14ac:dyDescent="0.3">
      <c r="A79" s="58" t="s">
        <v>72</v>
      </c>
      <c r="B79" s="59">
        <f>N37</f>
        <v>187.5</v>
      </c>
      <c r="C79" s="34"/>
    </row>
    <row r="80" spans="1:3" x14ac:dyDescent="0.3">
      <c r="A80" s="31" t="s">
        <v>84</v>
      </c>
      <c r="B80" s="31">
        <f>L38</f>
        <v>1</v>
      </c>
    </row>
    <row r="81" spans="1:3" x14ac:dyDescent="0.3">
      <c r="A81" s="31" t="s">
        <v>94</v>
      </c>
      <c r="B81" s="32">
        <f>N38</f>
        <v>700</v>
      </c>
      <c r="C81" s="34"/>
    </row>
    <row r="82" spans="1:3" x14ac:dyDescent="0.3">
      <c r="A82" s="31" t="s">
        <v>93</v>
      </c>
      <c r="B82" s="31">
        <f>L39</f>
        <v>21</v>
      </c>
    </row>
    <row r="83" spans="1:3" x14ac:dyDescent="0.3">
      <c r="A83" s="31" t="s">
        <v>92</v>
      </c>
      <c r="B83" s="32">
        <f>N39</f>
        <v>630</v>
      </c>
      <c r="C83" s="34"/>
    </row>
    <row r="84" spans="1:3" x14ac:dyDescent="0.3">
      <c r="A84" s="31" t="s">
        <v>91</v>
      </c>
      <c r="B84" s="31">
        <f>L40</f>
        <v>51</v>
      </c>
    </row>
    <row r="85" spans="1:3" x14ac:dyDescent="0.3">
      <c r="A85" s="31" t="s">
        <v>90</v>
      </c>
      <c r="B85" s="32">
        <f>N40</f>
        <v>595</v>
      </c>
      <c r="C85" s="34"/>
    </row>
    <row r="86" spans="1:3" x14ac:dyDescent="0.3">
      <c r="A86" s="31" t="s">
        <v>89</v>
      </c>
      <c r="B86" s="31">
        <f>L41</f>
        <v>101</v>
      </c>
    </row>
    <row r="87" spans="1:3" x14ac:dyDescent="0.3">
      <c r="A87" s="31" t="s">
        <v>88</v>
      </c>
      <c r="B87" s="32">
        <f>N41</f>
        <v>525</v>
      </c>
      <c r="C87" s="34"/>
    </row>
    <row r="88" spans="1:3" x14ac:dyDescent="0.3">
      <c r="A88" s="31" t="s">
        <v>87</v>
      </c>
      <c r="B88" s="31">
        <f>L42</f>
        <v>301</v>
      </c>
    </row>
    <row r="89" spans="1:3" x14ac:dyDescent="0.3">
      <c r="A89" s="31" t="s">
        <v>86</v>
      </c>
      <c r="B89" s="79">
        <f>M42</f>
        <v>1000</v>
      </c>
      <c r="C89" s="35"/>
    </row>
    <row r="90" spans="1:3" x14ac:dyDescent="0.3">
      <c r="A90" s="31" t="s">
        <v>85</v>
      </c>
      <c r="B90" s="32">
        <f>N42</f>
        <v>350</v>
      </c>
      <c r="C90" s="3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1"/>
  <sheetViews>
    <sheetView workbookViewId="0">
      <selection activeCell="F7" sqref="F7"/>
    </sheetView>
  </sheetViews>
  <sheetFormatPr defaultRowHeight="14.4" x14ac:dyDescent="0.3"/>
  <cols>
    <col min="1" max="2" width="16.6640625" customWidth="1"/>
    <col min="3" max="3" width="26.6640625" customWidth="1"/>
    <col min="4" max="4" width="2.6640625" customWidth="1"/>
    <col min="5" max="5" width="16.6640625" customWidth="1"/>
    <col min="6" max="6" width="15.6640625" customWidth="1"/>
    <col min="7" max="7" width="26.6640625" customWidth="1"/>
    <col min="8" max="8" width="40.6640625" customWidth="1"/>
    <col min="9" max="9" width="10.6640625" customWidth="1"/>
  </cols>
  <sheetData>
    <row r="1" spans="1:9" x14ac:dyDescent="0.3">
      <c r="A1" s="1" t="s">
        <v>110</v>
      </c>
      <c r="B1" s="1" t="s">
        <v>4</v>
      </c>
      <c r="C1" s="1" t="s">
        <v>5</v>
      </c>
      <c r="E1" s="1" t="s">
        <v>26</v>
      </c>
    </row>
    <row r="2" spans="1:9" x14ac:dyDescent="0.3">
      <c r="E2" s="305" t="s">
        <v>13</v>
      </c>
      <c r="F2" s="306" t="s">
        <v>235</v>
      </c>
      <c r="G2" s="306" t="s">
        <v>318</v>
      </c>
      <c r="H2" s="307" t="str">
        <f t="shared" ref="H2:H10" si="0">SUBSTITUTE(E2&amp;F2&amp;G2," ","")</f>
        <v>BackhaulePMPePMPForce110PTP</v>
      </c>
      <c r="I2" s="308" t="s">
        <v>6</v>
      </c>
    </row>
    <row r="3" spans="1:9" x14ac:dyDescent="0.3">
      <c r="A3" s="302" t="s">
        <v>0</v>
      </c>
      <c r="B3" s="302" t="s">
        <v>13</v>
      </c>
      <c r="C3" s="301" t="s">
        <v>258</v>
      </c>
      <c r="D3" s="1"/>
      <c r="E3" s="314" t="s">
        <v>13</v>
      </c>
      <c r="F3" s="326" t="s">
        <v>235</v>
      </c>
      <c r="G3" s="326" t="s">
        <v>361</v>
      </c>
      <c r="H3" s="315" t="str">
        <f t="shared" ref="H3" si="1">SUBSTITUTE(E3&amp;F3&amp;G3," ","")</f>
        <v>BackhaulePMPePMPForce300-XX</v>
      </c>
      <c r="I3" s="316" t="s">
        <v>6</v>
      </c>
    </row>
    <row r="4" spans="1:9" x14ac:dyDescent="0.3">
      <c r="A4" s="303" t="s">
        <v>13</v>
      </c>
      <c r="B4" s="321" t="s">
        <v>367</v>
      </c>
      <c r="C4" s="300" t="s">
        <v>318</v>
      </c>
      <c r="E4" s="322" t="s">
        <v>13</v>
      </c>
      <c r="F4" s="58" t="s">
        <v>367</v>
      </c>
      <c r="G4" s="58" t="s">
        <v>368</v>
      </c>
      <c r="H4" s="58" t="str">
        <f t="shared" ref="H4:H9" si="2">SUBSTITUTE(E4&amp;F4&amp;G4," ","")</f>
        <v>BackhaulcnVisionMAXr</v>
      </c>
      <c r="I4" s="48" t="s">
        <v>6</v>
      </c>
    </row>
    <row r="5" spans="1:9" x14ac:dyDescent="0.3">
      <c r="A5" s="303" t="s">
        <v>348</v>
      </c>
      <c r="B5" s="304" t="s">
        <v>235</v>
      </c>
      <c r="C5" s="300" t="s">
        <v>361</v>
      </c>
      <c r="E5" s="322" t="s">
        <v>13</v>
      </c>
      <c r="F5" s="58" t="s">
        <v>367</v>
      </c>
      <c r="G5" s="58" t="s">
        <v>369</v>
      </c>
      <c r="H5" s="58" t="str">
        <f t="shared" si="2"/>
        <v>BackhaulcnVisionMINI</v>
      </c>
      <c r="I5" s="48" t="s">
        <v>6</v>
      </c>
    </row>
    <row r="6" spans="1:9" x14ac:dyDescent="0.3">
      <c r="A6" s="303" t="s">
        <v>359</v>
      </c>
      <c r="B6" s="312" t="s">
        <v>236</v>
      </c>
      <c r="C6" s="298" t="s">
        <v>259</v>
      </c>
      <c r="E6" s="322" t="s">
        <v>13</v>
      </c>
      <c r="F6" s="58" t="s">
        <v>367</v>
      </c>
      <c r="G6" s="58" t="s">
        <v>370</v>
      </c>
      <c r="H6" s="58" t="str">
        <f t="shared" si="2"/>
        <v>BackhaulcnVisionMICRO</v>
      </c>
      <c r="I6" s="48" t="s">
        <v>6</v>
      </c>
    </row>
    <row r="7" spans="1:9" x14ac:dyDescent="0.3">
      <c r="B7" s="304" t="s">
        <v>237</v>
      </c>
      <c r="C7" s="299" t="s">
        <v>12</v>
      </c>
      <c r="D7" s="1"/>
      <c r="E7" s="322" t="s">
        <v>348</v>
      </c>
      <c r="F7" s="58" t="s">
        <v>367</v>
      </c>
      <c r="G7" s="58" t="s">
        <v>371</v>
      </c>
      <c r="H7" s="58" t="str">
        <f t="shared" si="2"/>
        <v>DistributioncnVisionHUBFLEXrAP</v>
      </c>
      <c r="I7" s="48" t="s">
        <v>6</v>
      </c>
    </row>
    <row r="8" spans="1:9" x14ac:dyDescent="0.3">
      <c r="B8" s="312" t="s">
        <v>343</v>
      </c>
      <c r="C8" s="301" t="s">
        <v>260</v>
      </c>
      <c r="E8" s="322" t="s">
        <v>348</v>
      </c>
      <c r="F8" s="58" t="s">
        <v>367</v>
      </c>
      <c r="G8" s="58" t="s">
        <v>372</v>
      </c>
      <c r="H8" s="58" t="str">
        <f t="shared" si="2"/>
        <v>DistributioncnVisionHUBFLEXrPTP</v>
      </c>
      <c r="I8" s="48" t="s">
        <v>6</v>
      </c>
    </row>
    <row r="9" spans="1:9" x14ac:dyDescent="0.3">
      <c r="B9" s="321" t="s">
        <v>2</v>
      </c>
      <c r="C9" s="300" t="s">
        <v>12</v>
      </c>
      <c r="E9" s="328" t="s">
        <v>348</v>
      </c>
      <c r="F9" s="62" t="s">
        <v>367</v>
      </c>
      <c r="G9" s="62" t="s">
        <v>373</v>
      </c>
      <c r="H9" s="62" t="str">
        <f t="shared" si="2"/>
        <v>DistributioncnVisionHUB360rAP</v>
      </c>
      <c r="I9" s="52" t="s">
        <v>6</v>
      </c>
    </row>
    <row r="10" spans="1:9" x14ac:dyDescent="0.3">
      <c r="B10" s="319" t="s">
        <v>334</v>
      </c>
      <c r="C10" s="298" t="s">
        <v>342</v>
      </c>
      <c r="E10" s="314" t="s">
        <v>348</v>
      </c>
      <c r="F10" s="326" t="s">
        <v>235</v>
      </c>
      <c r="G10" s="326" t="s">
        <v>319</v>
      </c>
      <c r="H10" s="315" t="str">
        <f t="shared" si="0"/>
        <v>DistributionePMPePMP1000AP</v>
      </c>
      <c r="I10" s="316" t="s">
        <v>262</v>
      </c>
    </row>
    <row r="11" spans="1:9" x14ac:dyDescent="0.3">
      <c r="B11" s="321" t="s">
        <v>3</v>
      </c>
      <c r="C11" s="299" t="s">
        <v>12</v>
      </c>
      <c r="D11" s="1"/>
      <c r="E11" s="313" t="s">
        <v>13</v>
      </c>
      <c r="F11" s="60" t="s">
        <v>236</v>
      </c>
      <c r="G11" s="60" t="s">
        <v>12</v>
      </c>
      <c r="H11" s="60" t="str">
        <f>SUBSTITUTE(E11&amp;F11&amp;G11," ","")</f>
        <v>BackhaulPTP450ODU</v>
      </c>
      <c r="I11" s="44" t="s">
        <v>7</v>
      </c>
    </row>
    <row r="12" spans="1:9" x14ac:dyDescent="0.3">
      <c r="B12" s="319" t="s">
        <v>22</v>
      </c>
      <c r="C12" s="298" t="s">
        <v>103</v>
      </c>
      <c r="E12" s="317" t="s">
        <v>13</v>
      </c>
      <c r="F12" s="318" t="s">
        <v>343</v>
      </c>
      <c r="G12" s="318" t="s">
        <v>12</v>
      </c>
      <c r="H12" s="318" t="s">
        <v>344</v>
      </c>
      <c r="I12" s="48" t="s">
        <v>7</v>
      </c>
    </row>
    <row r="13" spans="1:9" x14ac:dyDescent="0.3">
      <c r="B13" s="321" t="s">
        <v>16</v>
      </c>
      <c r="C13" s="299" t="s">
        <v>12</v>
      </c>
      <c r="E13" s="309" t="s">
        <v>348</v>
      </c>
      <c r="F13" s="310" t="s">
        <v>235</v>
      </c>
      <c r="G13" s="310" t="s">
        <v>320</v>
      </c>
      <c r="H13" s="310" t="str">
        <f t="shared" ref="H13" si="3">SUBSTITUTE(E13&amp;F13&amp;G13," ","")</f>
        <v>DistributionePMPePMP2000AP</v>
      </c>
      <c r="I13" s="311" t="s">
        <v>7</v>
      </c>
    </row>
    <row r="14" spans="1:9" x14ac:dyDescent="0.3">
      <c r="B14" s="319" t="s">
        <v>20</v>
      </c>
      <c r="C14" s="301" t="s">
        <v>333</v>
      </c>
      <c r="E14" s="314" t="s">
        <v>13</v>
      </c>
      <c r="F14" s="315" t="s">
        <v>237</v>
      </c>
      <c r="G14" s="315" t="s">
        <v>12</v>
      </c>
      <c r="H14" s="315" t="str">
        <f t="shared" ref="H14" si="4">SUBSTITUTE(E14&amp;F14&amp;G14," ","")</f>
        <v>BackhaulPTP450iODU</v>
      </c>
      <c r="I14" s="316" t="s">
        <v>274</v>
      </c>
    </row>
    <row r="15" spans="1:9" x14ac:dyDescent="0.3">
      <c r="B15" s="321" t="s">
        <v>346</v>
      </c>
      <c r="C15" s="300" t="s">
        <v>12</v>
      </c>
      <c r="E15" s="314" t="s">
        <v>348</v>
      </c>
      <c r="F15" s="315" t="s">
        <v>235</v>
      </c>
      <c r="G15" s="315" t="s">
        <v>354</v>
      </c>
      <c r="H15" s="315" t="s">
        <v>355</v>
      </c>
      <c r="I15" s="316" t="s">
        <v>274</v>
      </c>
    </row>
    <row r="16" spans="1:9" x14ac:dyDescent="0.3">
      <c r="B16" s="319" t="s">
        <v>18</v>
      </c>
      <c r="C16" s="298" t="s">
        <v>104</v>
      </c>
      <c r="E16" s="309" t="s">
        <v>348</v>
      </c>
      <c r="F16" s="310" t="s">
        <v>223</v>
      </c>
      <c r="G16" s="310" t="s">
        <v>224</v>
      </c>
      <c r="H16" s="310" t="str">
        <f t="shared" ref="H16" si="5">SUBSTITUTE(E16&amp;F16&amp;G16," ","")</f>
        <v>DistributionCMMCMM5Controller</v>
      </c>
      <c r="I16" s="311" t="s">
        <v>274</v>
      </c>
    </row>
    <row r="17" spans="2:9" x14ac:dyDescent="0.3">
      <c r="B17" s="321" t="s">
        <v>19</v>
      </c>
      <c r="C17" s="299" t="s">
        <v>12</v>
      </c>
      <c r="E17" s="313" t="s">
        <v>13</v>
      </c>
      <c r="F17" s="60" t="s">
        <v>346</v>
      </c>
      <c r="G17" s="60" t="s">
        <v>12</v>
      </c>
      <c r="H17" s="60" t="s">
        <v>347</v>
      </c>
      <c r="I17" s="44" t="s">
        <v>8</v>
      </c>
    </row>
    <row r="18" spans="2:9" x14ac:dyDescent="0.3">
      <c r="B18" s="319" t="s">
        <v>362</v>
      </c>
      <c r="C18" s="301" t="s">
        <v>105</v>
      </c>
      <c r="E18" s="322" t="s">
        <v>359</v>
      </c>
      <c r="F18" s="61" t="s">
        <v>24</v>
      </c>
      <c r="G18" s="61" t="s">
        <v>27</v>
      </c>
      <c r="H18" s="61" t="str">
        <f>SUBSTITUTE(E18&amp;F18&amp;G18," ","")</f>
        <v>IIOTcnReachN500SingleRadio</v>
      </c>
      <c r="I18" s="48" t="s">
        <v>8</v>
      </c>
    </row>
    <row r="19" spans="2:9" x14ac:dyDescent="0.3">
      <c r="C19" s="300" t="s">
        <v>322</v>
      </c>
      <c r="E19" s="322" t="s">
        <v>359</v>
      </c>
      <c r="F19" s="61" t="s">
        <v>24</v>
      </c>
      <c r="G19" s="61" t="s">
        <v>28</v>
      </c>
      <c r="H19" s="61" t="str">
        <f t="shared" ref="H19:H20" si="6">SUBSTITUTE(E19&amp;F19&amp;G19," ","")</f>
        <v>IIOTcnReachN500DualRadio</v>
      </c>
      <c r="I19" s="48" t="s">
        <v>8</v>
      </c>
    </row>
    <row r="20" spans="2:9" x14ac:dyDescent="0.3">
      <c r="C20" s="324" t="s">
        <v>261</v>
      </c>
      <c r="E20" s="329" t="s">
        <v>348</v>
      </c>
      <c r="F20" s="310" t="s">
        <v>223</v>
      </c>
      <c r="G20" s="310" t="s">
        <v>225</v>
      </c>
      <c r="H20" s="310" t="str">
        <f t="shared" si="6"/>
        <v>DistributionCMMCMM5Power&amp;Sync</v>
      </c>
      <c r="I20" s="311" t="s">
        <v>8</v>
      </c>
    </row>
    <row r="21" spans="2:9" x14ac:dyDescent="0.3">
      <c r="C21" s="324" t="s">
        <v>321</v>
      </c>
      <c r="E21" s="322" t="s">
        <v>13</v>
      </c>
      <c r="F21" s="61" t="s">
        <v>2</v>
      </c>
      <c r="G21" s="61" t="s">
        <v>12</v>
      </c>
      <c r="H21" s="61" t="str">
        <f t="shared" ref="H21:H43" si="7">SUBSTITUTE(E21&amp;F21&amp;G21," ","")</f>
        <v>BackhaulPTP650ODU</v>
      </c>
      <c r="I21" s="48" t="s">
        <v>9</v>
      </c>
    </row>
    <row r="22" spans="2:9" x14ac:dyDescent="0.3">
      <c r="C22" s="298" t="s">
        <v>106</v>
      </c>
      <c r="E22" s="320" t="s">
        <v>13</v>
      </c>
      <c r="F22" s="315" t="s">
        <v>334</v>
      </c>
      <c r="G22" s="315" t="s">
        <v>12</v>
      </c>
      <c r="H22" s="315" t="str">
        <f t="shared" si="7"/>
        <v>BackhaulPTP670ODU</v>
      </c>
      <c r="I22" s="316" t="s">
        <v>9</v>
      </c>
    </row>
    <row r="23" spans="2:9" x14ac:dyDescent="0.3">
      <c r="C23" s="299" t="s">
        <v>323</v>
      </c>
      <c r="E23" s="322" t="s">
        <v>348</v>
      </c>
      <c r="F23" s="61" t="s">
        <v>14</v>
      </c>
      <c r="G23" s="61" t="s">
        <v>17</v>
      </c>
      <c r="H23" s="61" t="str">
        <f t="shared" ref="H23:H28" si="8">SUBSTITUTE(E23&amp;F23&amp;G23," ","")</f>
        <v>DistributionPMP450AccessPoint</v>
      </c>
      <c r="I23" s="48" t="s">
        <v>9</v>
      </c>
    </row>
    <row r="24" spans="2:9" x14ac:dyDescent="0.3">
      <c r="C24" s="299" t="s">
        <v>324</v>
      </c>
      <c r="E24" s="320" t="s">
        <v>348</v>
      </c>
      <c r="F24" s="315" t="s">
        <v>15</v>
      </c>
      <c r="G24" s="315" t="s">
        <v>356</v>
      </c>
      <c r="H24" s="315" t="str">
        <f t="shared" si="8"/>
        <v>DistributionPMP450iPMP450iAccessPoint</v>
      </c>
      <c r="I24" s="316" t="s">
        <v>9</v>
      </c>
    </row>
    <row r="25" spans="2:9" x14ac:dyDescent="0.3">
      <c r="C25" s="327" t="s">
        <v>261</v>
      </c>
      <c r="E25" s="320" t="s">
        <v>348</v>
      </c>
      <c r="F25" s="315" t="s">
        <v>15</v>
      </c>
      <c r="G25" s="315" t="s">
        <v>358</v>
      </c>
      <c r="H25" s="315" t="str">
        <f>SUBSTITUTE(E25&amp;F25&amp;G25," ","")</f>
        <v>DistributionPMP450iPMP450i900MhzAccessPoint</v>
      </c>
      <c r="I25" s="316" t="s">
        <v>9</v>
      </c>
    </row>
    <row r="26" spans="2:9" x14ac:dyDescent="0.3">
      <c r="C26" s="299" t="s">
        <v>321</v>
      </c>
      <c r="E26" s="320" t="s">
        <v>348</v>
      </c>
      <c r="F26" s="315" t="s">
        <v>223</v>
      </c>
      <c r="G26" s="315" t="s">
        <v>226</v>
      </c>
      <c r="H26" s="315" t="str">
        <f t="shared" si="8"/>
        <v>DistributionCMMCMM4w/Switch&amp;GPS</v>
      </c>
      <c r="I26" s="316" t="s">
        <v>9</v>
      </c>
    </row>
    <row r="27" spans="2:9" x14ac:dyDescent="0.3">
      <c r="C27" s="301" t="s">
        <v>107</v>
      </c>
      <c r="E27" s="320" t="s">
        <v>348</v>
      </c>
      <c r="F27" s="315" t="s">
        <v>223</v>
      </c>
      <c r="G27" s="315" t="s">
        <v>227</v>
      </c>
      <c r="H27" s="315" t="str">
        <f t="shared" si="8"/>
        <v>DistributionCMMCMM4noSwitch</v>
      </c>
      <c r="I27" s="316" t="s">
        <v>9</v>
      </c>
    </row>
    <row r="28" spans="2:9" x14ac:dyDescent="0.3">
      <c r="C28" s="300" t="s">
        <v>12</v>
      </c>
      <c r="E28" s="329" t="s">
        <v>348</v>
      </c>
      <c r="F28" s="310" t="s">
        <v>223</v>
      </c>
      <c r="G28" s="310" t="s">
        <v>228</v>
      </c>
      <c r="H28" s="310" t="str">
        <f t="shared" si="8"/>
        <v>DistributionCMMCMM4RackMount</v>
      </c>
      <c r="I28" s="311" t="s">
        <v>9</v>
      </c>
    </row>
    <row r="29" spans="2:9" x14ac:dyDescent="0.3">
      <c r="C29" s="298" t="s">
        <v>345</v>
      </c>
      <c r="E29" s="325" t="s">
        <v>13</v>
      </c>
      <c r="F29" s="307" t="s">
        <v>22</v>
      </c>
      <c r="G29" s="307" t="s">
        <v>322</v>
      </c>
      <c r="H29" s="307" t="str">
        <f t="shared" si="7"/>
        <v>BackhaulPTP800IDU(CMU)</v>
      </c>
      <c r="I29" s="308" t="s">
        <v>10</v>
      </c>
    </row>
    <row r="30" spans="2:9" x14ac:dyDescent="0.3">
      <c r="C30" s="299" t="s">
        <v>12</v>
      </c>
      <c r="E30" s="320" t="s">
        <v>13</v>
      </c>
      <c r="F30" s="315" t="s">
        <v>22</v>
      </c>
      <c r="G30" s="315" t="s">
        <v>321</v>
      </c>
      <c r="H30" s="315" t="str">
        <f t="shared" si="7"/>
        <v>BackhaulPTP800ODU-A/ODU-B</v>
      </c>
      <c r="I30" s="316" t="s">
        <v>10</v>
      </c>
    </row>
    <row r="31" spans="2:9" x14ac:dyDescent="0.3">
      <c r="C31" s="301" t="s">
        <v>108</v>
      </c>
      <c r="E31" s="322" t="s">
        <v>13</v>
      </c>
      <c r="F31" s="61" t="s">
        <v>16</v>
      </c>
      <c r="G31" s="61" t="s">
        <v>321</v>
      </c>
      <c r="H31" s="61" t="str">
        <f t="shared" si="7"/>
        <v>BackhaulPTP810ODU-A/ODU-B</v>
      </c>
      <c r="I31" s="48" t="s">
        <v>10</v>
      </c>
    </row>
    <row r="32" spans="2:9" x14ac:dyDescent="0.3">
      <c r="C32" s="324" t="s">
        <v>213</v>
      </c>
      <c r="E32" s="322" t="s">
        <v>13</v>
      </c>
      <c r="F32" s="61" t="s">
        <v>16</v>
      </c>
      <c r="G32" s="61" t="s">
        <v>323</v>
      </c>
      <c r="H32" s="61" t="str">
        <f t="shared" si="7"/>
        <v>BackhaulPTP810IDU/MMU(SingleModem)</v>
      </c>
      <c r="I32" s="48" t="s">
        <v>10</v>
      </c>
    </row>
    <row r="33" spans="2:9" x14ac:dyDescent="0.3">
      <c r="C33" s="324" t="s">
        <v>214</v>
      </c>
      <c r="E33" s="320" t="s">
        <v>13</v>
      </c>
      <c r="F33" s="315" t="s">
        <v>18</v>
      </c>
      <c r="G33" s="315" t="s">
        <v>213</v>
      </c>
      <c r="H33" s="315" t="str">
        <f t="shared" si="7"/>
        <v>BackhaulPTP820GIDU(SingleModem)</v>
      </c>
      <c r="I33" s="316" t="s">
        <v>10</v>
      </c>
    </row>
    <row r="34" spans="2:9" x14ac:dyDescent="0.3">
      <c r="C34" s="324" t="s">
        <v>234</v>
      </c>
      <c r="E34" s="320" t="s">
        <v>13</v>
      </c>
      <c r="F34" s="315" t="s">
        <v>18</v>
      </c>
      <c r="G34" s="315" t="s">
        <v>233</v>
      </c>
      <c r="H34" s="315" t="str">
        <f t="shared" si="7"/>
        <v>BackhaulPTP820GRFU-C(Outdoor)</v>
      </c>
      <c r="I34" s="316" t="s">
        <v>10</v>
      </c>
    </row>
    <row r="35" spans="2:9" x14ac:dyDescent="0.3">
      <c r="C35" s="324" t="s">
        <v>233</v>
      </c>
      <c r="E35" s="328" t="s">
        <v>13</v>
      </c>
      <c r="F35" s="62" t="s">
        <v>19</v>
      </c>
      <c r="G35" s="62" t="s">
        <v>12</v>
      </c>
      <c r="H35" s="62" t="str">
        <f t="shared" si="7"/>
        <v>BackhaulPTP820SODU</v>
      </c>
      <c r="I35" s="52" t="s">
        <v>10</v>
      </c>
    </row>
    <row r="36" spans="2:9" x14ac:dyDescent="0.3">
      <c r="C36" s="298" t="s">
        <v>109</v>
      </c>
      <c r="E36" s="323" t="s">
        <v>13</v>
      </c>
      <c r="F36" s="60" t="s">
        <v>3</v>
      </c>
      <c r="G36" s="60" t="s">
        <v>12</v>
      </c>
      <c r="H36" s="60" t="str">
        <f t="shared" si="7"/>
        <v>BackhaulPTP700ODU</v>
      </c>
      <c r="I36" s="44" t="s">
        <v>11</v>
      </c>
    </row>
    <row r="37" spans="2:9" x14ac:dyDescent="0.3">
      <c r="C37" s="299" t="s">
        <v>12</v>
      </c>
      <c r="E37" s="320" t="s">
        <v>13</v>
      </c>
      <c r="F37" s="315" t="s">
        <v>22</v>
      </c>
      <c r="G37" s="326" t="s">
        <v>261</v>
      </c>
      <c r="H37" s="326" t="str">
        <f t="shared" si="7"/>
        <v>BackhaulPTP800IRFU(Indoor)</v>
      </c>
      <c r="I37" s="316" t="s">
        <v>11</v>
      </c>
    </row>
    <row r="38" spans="2:9" x14ac:dyDescent="0.3">
      <c r="C38" s="301" t="s">
        <v>364</v>
      </c>
      <c r="E38" s="322" t="s">
        <v>13</v>
      </c>
      <c r="F38" s="61" t="s">
        <v>16</v>
      </c>
      <c r="G38" s="318" t="s">
        <v>261</v>
      </c>
      <c r="H38" s="318" t="str">
        <f t="shared" ref="H38" si="9">SUBSTITUTE(E38&amp;F38&amp;G38," ","")</f>
        <v>BackhaulPTP810IRFU(Indoor)</v>
      </c>
      <c r="I38" s="48" t="s">
        <v>11</v>
      </c>
    </row>
    <row r="39" spans="2:9" x14ac:dyDescent="0.3">
      <c r="C39" s="300" t="s">
        <v>12</v>
      </c>
      <c r="E39" s="322" t="s">
        <v>13</v>
      </c>
      <c r="F39" s="61" t="s">
        <v>16</v>
      </c>
      <c r="G39" s="318" t="s">
        <v>324</v>
      </c>
      <c r="H39" s="318" t="str">
        <f t="shared" si="7"/>
        <v>BackhaulPTP810IDU/MMU(DualModem)</v>
      </c>
      <c r="I39" s="48" t="s">
        <v>11</v>
      </c>
    </row>
    <row r="40" spans="2:9" x14ac:dyDescent="0.3">
      <c r="C40" s="298" t="s">
        <v>374</v>
      </c>
      <c r="E40" s="320" t="s">
        <v>13</v>
      </c>
      <c r="F40" s="315" t="s">
        <v>18</v>
      </c>
      <c r="G40" s="326" t="s">
        <v>234</v>
      </c>
      <c r="H40" s="326" t="str">
        <f t="shared" si="7"/>
        <v>BackhaulPTP820GRFU-A(Indoor)</v>
      </c>
      <c r="I40" s="316" t="s">
        <v>11</v>
      </c>
    </row>
    <row r="41" spans="2:9" x14ac:dyDescent="0.3">
      <c r="C41" s="299" t="s">
        <v>368</v>
      </c>
      <c r="E41" s="320" t="s">
        <v>13</v>
      </c>
      <c r="F41" s="315" t="s">
        <v>18</v>
      </c>
      <c r="G41" s="326" t="s">
        <v>214</v>
      </c>
      <c r="H41" s="326" t="str">
        <f t="shared" si="7"/>
        <v>BackhaulPTP820GIDU(DualModem)</v>
      </c>
      <c r="I41" s="316" t="s">
        <v>11</v>
      </c>
    </row>
    <row r="42" spans="2:9" x14ac:dyDescent="0.3">
      <c r="C42" s="299" t="s">
        <v>369</v>
      </c>
      <c r="E42" s="320" t="s">
        <v>13</v>
      </c>
      <c r="F42" s="315" t="s">
        <v>20</v>
      </c>
      <c r="G42" s="315" t="s">
        <v>12</v>
      </c>
      <c r="H42" s="315" t="str">
        <f t="shared" si="7"/>
        <v>BackhaulPTP820CODU</v>
      </c>
      <c r="I42" s="316" t="s">
        <v>11</v>
      </c>
    </row>
    <row r="43" spans="2:9" x14ac:dyDescent="0.3">
      <c r="C43" s="299" t="s">
        <v>370</v>
      </c>
      <c r="E43" s="322" t="s">
        <v>348</v>
      </c>
      <c r="F43" s="61" t="s">
        <v>21</v>
      </c>
      <c r="G43" s="61" t="s">
        <v>17</v>
      </c>
      <c r="H43" s="61" t="str">
        <f t="shared" si="7"/>
        <v>DistributionPMP450mAccessPoint</v>
      </c>
      <c r="I43" s="48" t="s">
        <v>11</v>
      </c>
    </row>
    <row r="44" spans="2:9" x14ac:dyDescent="0.3">
      <c r="E44" s="320" t="s">
        <v>13</v>
      </c>
      <c r="F44" s="315" t="s">
        <v>362</v>
      </c>
      <c r="G44" s="315" t="s">
        <v>12</v>
      </c>
      <c r="H44" s="315" t="str">
        <f>SUBSTITUTE(E44&amp;F44&amp;G44," ","")</f>
        <v>BackhaulPTP850EODU</v>
      </c>
      <c r="I44" s="316" t="s">
        <v>11</v>
      </c>
    </row>
    <row r="45" spans="2:9" x14ac:dyDescent="0.3">
      <c r="C45" s="301" t="s">
        <v>349</v>
      </c>
      <c r="E45" s="328" t="s">
        <v>348</v>
      </c>
      <c r="F45" s="62" t="s">
        <v>363</v>
      </c>
      <c r="G45" s="62" t="s">
        <v>17</v>
      </c>
      <c r="H45" s="62" t="str">
        <f t="shared" ref="H45" si="10">SUBSTITUTE(E45&amp;F45&amp;G45," ","")</f>
        <v>DistributioncnRangerAccessPoint</v>
      </c>
      <c r="I45" s="52" t="s">
        <v>11</v>
      </c>
    </row>
    <row r="46" spans="2:9" x14ac:dyDescent="0.3">
      <c r="B46" s="297" t="s">
        <v>348</v>
      </c>
      <c r="C46" s="300" t="s">
        <v>319</v>
      </c>
    </row>
    <row r="47" spans="2:9" x14ac:dyDescent="0.3">
      <c r="B47" s="324" t="s">
        <v>235</v>
      </c>
      <c r="C47" s="300" t="s">
        <v>320</v>
      </c>
    </row>
    <row r="48" spans="2:9" x14ac:dyDescent="0.3">
      <c r="B48" s="299" t="s">
        <v>14</v>
      </c>
      <c r="C48" s="300" t="s">
        <v>354</v>
      </c>
    </row>
    <row r="49" spans="2:3" x14ac:dyDescent="0.3">
      <c r="B49" s="300" t="s">
        <v>15</v>
      </c>
      <c r="C49" s="298" t="s">
        <v>350</v>
      </c>
    </row>
    <row r="50" spans="2:3" x14ac:dyDescent="0.3">
      <c r="B50" s="299" t="s">
        <v>21</v>
      </c>
      <c r="C50" s="299" t="s">
        <v>17</v>
      </c>
    </row>
    <row r="51" spans="2:3" x14ac:dyDescent="0.3">
      <c r="B51" s="300" t="s">
        <v>223</v>
      </c>
      <c r="C51" s="301" t="s">
        <v>351</v>
      </c>
    </row>
    <row r="52" spans="2:3" x14ac:dyDescent="0.3">
      <c r="B52" s="299" t="s">
        <v>363</v>
      </c>
      <c r="C52" s="324" t="s">
        <v>356</v>
      </c>
    </row>
    <row r="53" spans="2:3" x14ac:dyDescent="0.3">
      <c r="B53" s="299" t="s">
        <v>367</v>
      </c>
      <c r="C53" s="300" t="s">
        <v>357</v>
      </c>
    </row>
    <row r="54" spans="2:3" x14ac:dyDescent="0.3">
      <c r="C54" s="298" t="s">
        <v>352</v>
      </c>
    </row>
    <row r="55" spans="2:3" x14ac:dyDescent="0.3">
      <c r="C55" s="299" t="s">
        <v>17</v>
      </c>
    </row>
    <row r="56" spans="2:3" x14ac:dyDescent="0.3">
      <c r="C56" s="301" t="s">
        <v>353</v>
      </c>
    </row>
    <row r="57" spans="2:3" x14ac:dyDescent="0.3">
      <c r="C57" s="300" t="s">
        <v>226</v>
      </c>
    </row>
    <row r="58" spans="2:3" x14ac:dyDescent="0.3">
      <c r="C58" s="300" t="s">
        <v>227</v>
      </c>
    </row>
    <row r="59" spans="2:3" x14ac:dyDescent="0.3">
      <c r="C59" s="300" t="s">
        <v>228</v>
      </c>
    </row>
    <row r="60" spans="2:3" x14ac:dyDescent="0.3">
      <c r="C60" s="300" t="s">
        <v>224</v>
      </c>
    </row>
    <row r="61" spans="2:3" x14ac:dyDescent="0.3">
      <c r="C61" s="300" t="s">
        <v>225</v>
      </c>
    </row>
    <row r="62" spans="2:3" x14ac:dyDescent="0.3">
      <c r="C62" s="298" t="s">
        <v>365</v>
      </c>
    </row>
    <row r="63" spans="2:3" x14ac:dyDescent="0.3">
      <c r="C63" s="299" t="s">
        <v>17</v>
      </c>
    </row>
    <row r="64" spans="2:3" x14ac:dyDescent="0.3">
      <c r="C64" s="298" t="s">
        <v>375</v>
      </c>
    </row>
    <row r="65" spans="2:3" x14ac:dyDescent="0.3">
      <c r="C65" s="299" t="s">
        <v>371</v>
      </c>
    </row>
    <row r="66" spans="2:3" x14ac:dyDescent="0.3">
      <c r="C66" s="299" t="s">
        <v>372</v>
      </c>
    </row>
    <row r="67" spans="2:3" x14ac:dyDescent="0.3">
      <c r="C67" s="299" t="s">
        <v>373</v>
      </c>
    </row>
    <row r="69" spans="2:3" x14ac:dyDescent="0.3">
      <c r="C69" s="298" t="s">
        <v>25</v>
      </c>
    </row>
    <row r="70" spans="2:3" x14ac:dyDescent="0.3">
      <c r="B70" s="297" t="s">
        <v>359</v>
      </c>
      <c r="C70" s="299" t="s">
        <v>27</v>
      </c>
    </row>
    <row r="71" spans="2:3" x14ac:dyDescent="0.3">
      <c r="B71" s="299" t="s">
        <v>24</v>
      </c>
      <c r="C71" s="299" t="s">
        <v>28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8"/>
  <sheetViews>
    <sheetView workbookViewId="0">
      <selection activeCell="G5" sqref="G5"/>
    </sheetView>
  </sheetViews>
  <sheetFormatPr defaultRowHeight="14.4" x14ac:dyDescent="0.3"/>
  <cols>
    <col min="1" max="1" width="72.6640625" customWidth="1"/>
  </cols>
  <sheetData>
    <row r="1" spans="1:1" x14ac:dyDescent="0.3">
      <c r="A1" s="1" t="s">
        <v>195</v>
      </c>
    </row>
    <row r="3" spans="1:1" ht="28.8" x14ac:dyDescent="0.3">
      <c r="A3" s="81" t="s">
        <v>196</v>
      </c>
    </row>
    <row r="5" spans="1:1" ht="72" x14ac:dyDescent="0.3">
      <c r="A5" s="81" t="s">
        <v>197</v>
      </c>
    </row>
    <row r="7" spans="1:1" ht="43.2" x14ac:dyDescent="0.3">
      <c r="A7" s="81" t="s">
        <v>198</v>
      </c>
    </row>
    <row r="9" spans="1:1" ht="28.8" x14ac:dyDescent="0.3">
      <c r="A9" s="81" t="s">
        <v>199</v>
      </c>
    </row>
    <row r="11" spans="1:1" x14ac:dyDescent="0.3">
      <c r="A11" t="s">
        <v>207</v>
      </c>
    </row>
    <row r="13" spans="1:1" x14ac:dyDescent="0.3">
      <c r="A13" s="1" t="s">
        <v>229</v>
      </c>
    </row>
    <row r="15" spans="1:1" s="239" customFormat="1" ht="34.049999999999997" customHeight="1" x14ac:dyDescent="0.3">
      <c r="A15" s="238" t="s">
        <v>360</v>
      </c>
    </row>
    <row r="16" spans="1:1" x14ac:dyDescent="0.3">
      <c r="A16" t="s">
        <v>230</v>
      </c>
    </row>
    <row r="17" spans="1:1" x14ac:dyDescent="0.3">
      <c r="A17" t="s">
        <v>231</v>
      </c>
    </row>
    <row r="18" spans="1:1" x14ac:dyDescent="0.3">
      <c r="A18" t="s">
        <v>232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End-Customer Quote</vt:lpstr>
      <vt:lpstr>VAR Quote</vt:lpstr>
      <vt:lpstr>Distributor</vt:lpstr>
      <vt:lpstr>Service Categories-Price Tiers</vt:lpstr>
      <vt:lpstr>Instructions</vt:lpstr>
      <vt:lpstr>Price Data</vt:lpstr>
      <vt:lpstr>Master Data</vt:lpstr>
      <vt:lpstr>Notes</vt:lpstr>
      <vt:lpstr>Backhaul</vt:lpstr>
      <vt:lpstr>BackhaulcnVision</vt:lpstr>
      <vt:lpstr>BackhaulePMP</vt:lpstr>
      <vt:lpstr>BackhaulPTP450</vt:lpstr>
      <vt:lpstr>BackhaulPTP450i</vt:lpstr>
      <vt:lpstr>BackhaulPTP550</vt:lpstr>
      <vt:lpstr>BackhaulPTP650</vt:lpstr>
      <vt:lpstr>BackhaulPTP670</vt:lpstr>
      <vt:lpstr>BackhaulPTP700</vt:lpstr>
      <vt:lpstr>BackhaulPTP800</vt:lpstr>
      <vt:lpstr>BackhaulPTP810</vt:lpstr>
      <vt:lpstr>BackhaulPTP820C</vt:lpstr>
      <vt:lpstr>BackhaulPTP820G</vt:lpstr>
      <vt:lpstr>BackhaulPTP820S</vt:lpstr>
      <vt:lpstr>BackhaulPTP850E</vt:lpstr>
      <vt:lpstr>Classification</vt:lpstr>
      <vt:lpstr>Distribution</vt:lpstr>
      <vt:lpstr>DistributionCMM</vt:lpstr>
      <vt:lpstr>DistributioncnRanger</vt:lpstr>
      <vt:lpstr>DistributioncnVision</vt:lpstr>
      <vt:lpstr>DistributionePMP</vt:lpstr>
      <vt:lpstr>DistributionPMP450</vt:lpstr>
      <vt:lpstr>DistributionPMP450i</vt:lpstr>
      <vt:lpstr>DistributionPMP450m</vt:lpstr>
      <vt:lpstr>IIOT</vt:lpstr>
      <vt:lpstr>IIOTcnReachN500</vt:lpstr>
      <vt:lpstr>Distributor!Print_Area</vt:lpstr>
      <vt:lpstr>'End-Customer Quote'!Print_Area</vt:lpstr>
      <vt:lpstr>'Service Categories-Price Tiers'!Print_Area</vt:lpstr>
      <vt:lpstr>'VAR Quote'!Print_Area</vt:lpstr>
      <vt:lpstr>'Service Categories-Price Tiers'!Print_Titles</vt:lpstr>
      <vt:lpstr>PTP850E</vt:lpstr>
    </vt:vector>
  </TitlesOfParts>
  <Company>Cambium Networks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Glish</dc:creator>
  <cp:lastModifiedBy>Patrick Volk</cp:lastModifiedBy>
  <cp:lastPrinted>2017-06-12T16:02:14Z</cp:lastPrinted>
  <dcterms:created xsi:type="dcterms:W3CDTF">2017-01-30T17:50:45Z</dcterms:created>
  <dcterms:modified xsi:type="dcterms:W3CDTF">2020-09-18T15:35:44Z</dcterms:modified>
</cp:coreProperties>
</file>