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25"/>
  <workbookPr/>
  <mc:AlternateContent xmlns:mc="http://schemas.openxmlformats.org/markup-compatibility/2006">
    <mc:Choice Requires="x15">
      <x15ac:absPath xmlns:x15ac="http://schemas.microsoft.com/office/spreadsheetml/2010/11/ac" url="C:\Users\mgl010\OneDrive - Cambium Networks Limited\Documents\- Docs\- Global Services\- Cambium Care\Quote Tool\Plus\"/>
    </mc:Choice>
  </mc:AlternateContent>
  <xr:revisionPtr revIDLastSave="0" documentId="13_ncr:1_{72876646-DACC-45D6-92C0-AC007A98AD31}" xr6:coauthVersionLast="34" xr6:coauthVersionMax="34" xr10:uidLastSave="{00000000-0000-0000-0000-000000000000}"/>
  <workbookProtection workbookAlgorithmName="SHA-512" workbookHashValue="E4OeatM4CbfustJhIxjgpWDrPVsV/entRsO4YpfYTDgUSGcB0ZoQ0s3UAYvFOTRnZ8FQoYkbQ4Xk7RdyosT2Nw==" workbookSaltValue="Mrpec//qoqiurXJZWNhkRg==" workbookSpinCount="100000" lockStructure="1"/>
  <bookViews>
    <workbookView xWindow="0" yWindow="0" windowWidth="19870" windowHeight="4840" tabRatio="749" xr2:uid="{00000000-000D-0000-FFFF-FFFF00000000}"/>
  </bookViews>
  <sheets>
    <sheet name="End-Customer Quote" sheetId="2" r:id="rId1"/>
    <sheet name="Service Categories-Price Tiers" sheetId="8" r:id="rId2"/>
    <sheet name="Instructions" sheetId="9" r:id="rId3"/>
    <sheet name="Price Data" sheetId="6" state="hidden" r:id="rId4"/>
    <sheet name="Master Data" sheetId="1" state="hidden" r:id="rId5"/>
    <sheet name="Notes" sheetId="10" state="hidden" r:id="rId6"/>
  </sheets>
  <externalReferences>
    <externalReference r:id="rId7"/>
  </externalReferences>
  <definedNames>
    <definedName name="Access">'Master Data'!$C$2:$C$6</definedName>
    <definedName name="AccessCMM">'Master Data'!$C$18:$C$22</definedName>
    <definedName name="AccessePMP">'Master Data'!$C$9:$C$10</definedName>
    <definedName name="AccessPMP450">'Master Data'!$C$12:$C$12</definedName>
    <definedName name="AccessPMP450i">'Master Data'!$C$14</definedName>
    <definedName name="AccessPMP450m">'Master Data'!$C$16</definedName>
    <definedName name="Backhaul">'Master Data'!$B$2:$B$16</definedName>
    <definedName name="BackhaulePMP">'Master Data'!$B$19</definedName>
    <definedName name="BackhaulPTP450">'Master Data'!$B$21</definedName>
    <definedName name="BackhaulPTP450i">'Master Data'!$B$23</definedName>
    <definedName name="BackhaulPTP550">'Master Data'!$B$25</definedName>
    <definedName name="BackhaulPTP600">'Master Data'!$B$27</definedName>
    <definedName name="BackhaulPTP650">'Master Data'!$B$29</definedName>
    <definedName name="BackhaulPTP650L">'Master Data'!$B$31</definedName>
    <definedName name="BackhaulPTP650S">'Master Data'!$B$33</definedName>
    <definedName name="BackhaulPTP670">'Master Data'!$B$35</definedName>
    <definedName name="BackhaulPTP700">'Master Data'!$B$37</definedName>
    <definedName name="BackhaulPTP800">'Master Data'!$B$39:$B$41</definedName>
    <definedName name="BackhaulPTP810">'Master Data'!$B$43:$B$46</definedName>
    <definedName name="BackhaulPTP820C">'Master Data'!$B$48</definedName>
    <definedName name="BackhaulPTP820G">'Master Data'!$B$50:$B$53</definedName>
    <definedName name="BackhaulPTP820S">'Master Data'!$B$55</definedName>
    <definedName name="Classification" localSheetId="2">'[1]Master Data'!$A$2:$A$5</definedName>
    <definedName name="Classification">'Master Data'!$A$2:$A$5</definedName>
    <definedName name="IIOT">'Master Data'!$E$2</definedName>
    <definedName name="IIOTcnReachN500">'Master Data'!$E$5:$E$6</definedName>
    <definedName name="_xlnm.Print_Area" localSheetId="0">'End-Customer Quote'!$A$1:$M$25</definedName>
    <definedName name="_xlnm.Print_Area" localSheetId="1">'Service Categories-Price Tiers'!$B$2:$L$50</definedName>
    <definedName name="_xlnm.Print_Titles" localSheetId="1">'Service Categories-Price Tiers'!$2:$4</definedName>
    <definedName name="WiFi">'Master Data'!$D$2:$D$2</definedName>
    <definedName name="WiFicnPilot">'Master Data'!$D$5:$D$9</definedName>
  </definedNames>
  <calcPr calcId="1790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J3" i="1" l="1"/>
  <c r="J6" i="1"/>
  <c r="J8" i="1"/>
  <c r="J10" i="1"/>
  <c r="J9" i="1"/>
  <c r="J22" i="1" l="1"/>
  <c r="J37" i="1" l="1"/>
  <c r="J5" i="1" l="1"/>
  <c r="J7" i="1"/>
  <c r="J17" i="1" l="1"/>
  <c r="J16" i="1"/>
  <c r="J15" i="1"/>
  <c r="J14" i="1"/>
  <c r="J13" i="1"/>
  <c r="J2" i="1"/>
  <c r="J4" i="1"/>
  <c r="J11" i="1"/>
  <c r="J18" i="1"/>
  <c r="J19" i="1"/>
  <c r="J20" i="1"/>
  <c r="J21" i="1"/>
  <c r="J23" i="1"/>
  <c r="J24" i="1"/>
  <c r="J28" i="1"/>
  <c r="J29" i="1"/>
  <c r="J30" i="1"/>
  <c r="J31" i="1"/>
  <c r="J32" i="1"/>
  <c r="J33" i="1"/>
  <c r="J34" i="1"/>
  <c r="J35" i="1"/>
  <c r="J36" i="1"/>
  <c r="J38" i="1"/>
  <c r="J39" i="1"/>
  <c r="J40" i="1"/>
  <c r="J41" i="1"/>
  <c r="J42" i="1"/>
  <c r="C9" i="2"/>
  <c r="B12" i="6"/>
  <c r="B45" i="6"/>
  <c r="B44" i="6"/>
  <c r="N22" i="6"/>
  <c r="G25" i="6"/>
  <c r="B58" i="6"/>
  <c r="B47" i="6"/>
  <c r="B36" i="6"/>
  <c r="B29" i="6"/>
  <c r="B25" i="6"/>
  <c r="B22" i="6"/>
  <c r="B20" i="6"/>
  <c r="B18" i="6"/>
  <c r="B16" i="6"/>
  <c r="B14" i="6"/>
  <c r="B3" i="6"/>
  <c r="F34" i="8"/>
  <c r="F33" i="8"/>
  <c r="F32" i="8"/>
  <c r="F31" i="8"/>
  <c r="F30" i="8"/>
  <c r="F29" i="8"/>
  <c r="F28" i="8"/>
  <c r="F27" i="8"/>
  <c r="F26" i="8"/>
  <c r="F25" i="8"/>
  <c r="F24" i="8"/>
  <c r="F23" i="8"/>
  <c r="F22" i="8"/>
  <c r="F21" i="8"/>
  <c r="F20" i="8"/>
  <c r="F19" i="8"/>
  <c r="F18" i="8"/>
  <c r="F17" i="8"/>
  <c r="F16" i="8"/>
  <c r="F15" i="8"/>
  <c r="F14" i="8"/>
  <c r="F13" i="8"/>
  <c r="F12" i="8"/>
  <c r="F11" i="8"/>
  <c r="F10" i="8"/>
  <c r="F9" i="8"/>
  <c r="F8" i="8"/>
  <c r="F7" i="8"/>
  <c r="F6" i="8"/>
  <c r="F5" i="8"/>
  <c r="L32" i="6"/>
  <c r="E34" i="8" s="1"/>
  <c r="L31" i="6"/>
  <c r="E33" i="8"/>
  <c r="L30" i="6"/>
  <c r="E32" i="8" s="1"/>
  <c r="L29" i="6"/>
  <c r="B60" i="6" s="1"/>
  <c r="E31" i="8"/>
  <c r="E30" i="8"/>
  <c r="L27" i="6"/>
  <c r="E29" i="8" s="1"/>
  <c r="L26" i="6"/>
  <c r="E28" i="8" s="1"/>
  <c r="L25" i="6"/>
  <c r="E27" i="8" s="1"/>
  <c r="L24" i="6"/>
  <c r="E26" i="8" s="1"/>
  <c r="E25" i="8"/>
  <c r="E24" i="8"/>
  <c r="E23" i="8"/>
  <c r="E22" i="8"/>
  <c r="E21" i="8"/>
  <c r="E20" i="8"/>
  <c r="E19" i="8"/>
  <c r="E18" i="8"/>
  <c r="E17" i="8"/>
  <c r="E16" i="8"/>
  <c r="E15" i="8"/>
  <c r="E14" i="8"/>
  <c r="E13" i="8"/>
  <c r="E12" i="8"/>
  <c r="E11" i="8"/>
  <c r="E10" i="8"/>
  <c r="L7" i="6"/>
  <c r="E9" i="8" s="1"/>
  <c r="L6" i="6"/>
  <c r="E8" i="8" s="1"/>
  <c r="L5" i="6"/>
  <c r="B7" i="6" s="1"/>
  <c r="E7" i="8"/>
  <c r="L4" i="6"/>
  <c r="E6" i="8" s="1"/>
  <c r="E5" i="8"/>
  <c r="N32" i="6"/>
  <c r="G37" i="6" s="1"/>
  <c r="G34" i="8"/>
  <c r="N31" i="6"/>
  <c r="G33" i="8" s="1"/>
  <c r="N30" i="6"/>
  <c r="B63" i="6" s="1"/>
  <c r="G32" i="8"/>
  <c r="N29" i="6"/>
  <c r="G31" i="8" s="1"/>
  <c r="G30" i="8"/>
  <c r="N27" i="6"/>
  <c r="G29" i="8" s="1"/>
  <c r="N26" i="6"/>
  <c r="G28" i="8" s="1"/>
  <c r="N25" i="6"/>
  <c r="G27" i="8" s="1"/>
  <c r="N24" i="6"/>
  <c r="G26" i="8" s="1"/>
  <c r="G25" i="8"/>
  <c r="G24" i="8"/>
  <c r="N21" i="6"/>
  <c r="G23" i="8" s="1"/>
  <c r="N20" i="6"/>
  <c r="G22" i="8" s="1"/>
  <c r="N19" i="6"/>
  <c r="B39" i="6" s="1"/>
  <c r="G21" i="8"/>
  <c r="G20" i="8"/>
  <c r="N17" i="6"/>
  <c r="G19" i="8"/>
  <c r="N16" i="6"/>
  <c r="G18" i="6" s="1"/>
  <c r="N15" i="6"/>
  <c r="G17" i="8" s="1"/>
  <c r="N14" i="6"/>
  <c r="B28" i="6" s="1"/>
  <c r="G15" i="8"/>
  <c r="N12" i="6"/>
  <c r="G14" i="8" s="1"/>
  <c r="N11" i="6"/>
  <c r="G13" i="8" s="1"/>
  <c r="N10" i="6"/>
  <c r="B19" i="6" s="1"/>
  <c r="G12" i="8"/>
  <c r="N9" i="6"/>
  <c r="G11" i="8" s="1"/>
  <c r="G10" i="8"/>
  <c r="N7" i="6"/>
  <c r="B13" i="6" s="1"/>
  <c r="G9" i="8"/>
  <c r="N6" i="6"/>
  <c r="G8" i="8" s="1"/>
  <c r="N5" i="6"/>
  <c r="G7" i="8"/>
  <c r="N4" i="6"/>
  <c r="G6" i="8" s="1"/>
  <c r="G5" i="8"/>
  <c r="B48" i="6"/>
  <c r="B46" i="6"/>
  <c r="B37" i="6"/>
  <c r="B35" i="6"/>
  <c r="B32" i="6"/>
  <c r="G15" i="6"/>
  <c r="B26" i="6"/>
  <c r="B24" i="6"/>
  <c r="B15" i="6"/>
  <c r="B8" i="6"/>
  <c r="B4" i="6"/>
  <c r="G36" i="6"/>
  <c r="G35" i="6"/>
  <c r="G33" i="6"/>
  <c r="G28" i="6"/>
  <c r="G27" i="6"/>
  <c r="G22" i="6"/>
  <c r="G21" i="6"/>
  <c r="G19" i="6"/>
  <c r="G13" i="6"/>
  <c r="G9" i="6"/>
  <c r="G5" i="6"/>
  <c r="G3" i="6"/>
  <c r="B67" i="6"/>
  <c r="B66" i="6"/>
  <c r="B64" i="6"/>
  <c r="B62" i="6"/>
  <c r="B65" i="6"/>
  <c r="B59" i="6"/>
  <c r="B42" i="6"/>
  <c r="B40" i="6"/>
  <c r="B38" i="6"/>
  <c r="B56" i="6"/>
  <c r="B51" i="6"/>
  <c r="B34" i="6"/>
  <c r="B33" i="6"/>
  <c r="B31" i="6"/>
  <c r="B27" i="6"/>
  <c r="B23" i="6"/>
  <c r="B5" i="6"/>
  <c r="B61" i="6" l="1"/>
  <c r="G17" i="6"/>
  <c r="B55" i="6"/>
  <c r="G34" i="6"/>
  <c r="B54" i="6"/>
  <c r="B49" i="6"/>
  <c r="B68" i="6"/>
  <c r="G11" i="6"/>
  <c r="G30" i="6"/>
  <c r="B30" i="6"/>
  <c r="B43" i="6"/>
  <c r="G6" i="6"/>
  <c r="B57" i="6"/>
  <c r="B11" i="6"/>
  <c r="B10" i="6"/>
  <c r="G24" i="6"/>
  <c r="G16" i="6"/>
  <c r="G4" i="6"/>
  <c r="B6" i="6"/>
  <c r="B50" i="6"/>
  <c r="G16" i="8"/>
  <c r="G18" i="8"/>
  <c r="B17" i="6"/>
  <c r="B52" i="6"/>
  <c r="G10" i="6"/>
  <c r="G31" i="6"/>
  <c r="B41" i="6"/>
  <c r="B9" i="6"/>
  <c r="B53" i="6"/>
  <c r="G7" i="6"/>
  <c r="G12" i="6"/>
  <c r="G23" i="6"/>
  <c r="G29" i="6"/>
  <c r="B21" i="6"/>
  <c r="F15" i="2"/>
  <c r="F21" i="2"/>
  <c r="F18" i="2"/>
  <c r="F14" i="2"/>
  <c r="F17" i="2"/>
  <c r="F16" i="2"/>
  <c r="F22" i="2"/>
  <c r="F23" i="2"/>
  <c r="F20" i="2"/>
  <c r="F19" i="2"/>
  <c r="C10" i="2"/>
  <c r="M14" i="2" l="1"/>
  <c r="M19" i="2"/>
  <c r="K19" i="2" s="1"/>
  <c r="M17" i="2"/>
  <c r="O17" i="2" s="1"/>
  <c r="M18" i="2"/>
  <c r="M15" i="2"/>
  <c r="K15" i="2" s="1"/>
  <c r="M16" i="2"/>
  <c r="K16" i="2" l="1"/>
  <c r="O14" i="2"/>
  <c r="K14" i="2"/>
  <c r="K17" i="2"/>
  <c r="O19" i="2"/>
  <c r="P19" i="2" s="1"/>
  <c r="H19" i="2" s="1"/>
  <c r="O16" i="2"/>
  <c r="P16" i="2" s="1"/>
  <c r="H16" i="2" s="1"/>
  <c r="O18" i="2"/>
  <c r="K18" i="2"/>
  <c r="O15" i="2"/>
  <c r="P17" i="2"/>
  <c r="H17" i="2" s="1"/>
  <c r="J17" i="2" l="1"/>
  <c r="L17" i="2" s="1"/>
  <c r="I17" i="2"/>
  <c r="I16" i="2"/>
  <c r="I19" i="2"/>
  <c r="J19" i="2"/>
  <c r="J16" i="2"/>
  <c r="P14" i="2"/>
  <c r="P15" i="2"/>
  <c r="P18" i="2"/>
  <c r="L16" i="2" l="1"/>
  <c r="H15" i="2"/>
  <c r="I15" i="2"/>
  <c r="J15" i="2"/>
  <c r="I14" i="2"/>
  <c r="H14" i="2"/>
  <c r="J14" i="2"/>
  <c r="L19" i="2"/>
  <c r="I18" i="2"/>
  <c r="H18" i="2"/>
  <c r="J18" i="2"/>
  <c r="L18" i="2" s="1"/>
  <c r="L15" i="2" l="1"/>
  <c r="L14" i="2"/>
  <c r="L20" i="2" l="1"/>
</calcChain>
</file>

<file path=xl/sharedStrings.xml><?xml version="1.0" encoding="utf-8"?>
<sst xmlns="http://schemas.openxmlformats.org/spreadsheetml/2006/main" count="797" uniqueCount="300">
  <si>
    <t>Classification</t>
  </si>
  <si>
    <t>ePMP</t>
  </si>
  <si>
    <t>cnPilot</t>
  </si>
  <si>
    <t>PTP450</t>
  </si>
  <si>
    <t>PTP450i</t>
  </si>
  <si>
    <t>PTP600</t>
  </si>
  <si>
    <t>PTP650</t>
  </si>
  <si>
    <t>PTP700</t>
  </si>
  <si>
    <t>Product Line</t>
  </si>
  <si>
    <t>Description</t>
  </si>
  <si>
    <t>Category 10</t>
  </si>
  <si>
    <t>Category 20</t>
  </si>
  <si>
    <t>Category 30</t>
  </si>
  <si>
    <t>Category 40</t>
  </si>
  <si>
    <t>Category 50</t>
  </si>
  <si>
    <t>Category 60</t>
  </si>
  <si>
    <t>WiFi</t>
  </si>
  <si>
    <t>Access</t>
  </si>
  <si>
    <t>ODU</t>
  </si>
  <si>
    <t>ePMP 1000 Hotspot</t>
  </si>
  <si>
    <t>Backhaul</t>
  </si>
  <si>
    <t>PMP450</t>
  </si>
  <si>
    <t>PMP450i</t>
  </si>
  <si>
    <t>PTP650L</t>
  </si>
  <si>
    <t>PTP650S</t>
  </si>
  <si>
    <t>PTP810</t>
  </si>
  <si>
    <t>Access Point</t>
  </si>
  <si>
    <t>PTP820G</t>
  </si>
  <si>
    <t>PTP820S</t>
  </si>
  <si>
    <t>PTP820C</t>
  </si>
  <si>
    <t>PMP450m</t>
  </si>
  <si>
    <t>PTP800</t>
  </si>
  <si>
    <t>Quantity</t>
  </si>
  <si>
    <t>cnReach N500</t>
  </si>
  <si>
    <t>IIOT (cnReach)</t>
  </si>
  <si>
    <t>BackhaulePMP</t>
  </si>
  <si>
    <t>IIOTcnReachN500</t>
  </si>
  <si>
    <t>BackhaulPTP450</t>
  </si>
  <si>
    <t>BackhaulPTP450i</t>
  </si>
  <si>
    <t>Category Mapping</t>
  </si>
  <si>
    <t>AccessPMP450</t>
  </si>
  <si>
    <t>AccessPMP450i</t>
  </si>
  <si>
    <t>AccessPMP450m</t>
  </si>
  <si>
    <t>WiFicnPilot</t>
  </si>
  <si>
    <t>WiFiePMP</t>
  </si>
  <si>
    <t>Single Radio</t>
  </si>
  <si>
    <t>Dual Radio</t>
  </si>
  <si>
    <t>Category 10 Tier 1 Low</t>
  </si>
  <si>
    <t>Category 10 Tier 1 Price</t>
  </si>
  <si>
    <t>Category 10 Tier 2 Low</t>
  </si>
  <si>
    <t>Category 10 Tier 2 Price</t>
  </si>
  <si>
    <t>Category 10 Tier 3 Low</t>
  </si>
  <si>
    <t>Category 10 Tier 3 Price</t>
  </si>
  <si>
    <t>Category 10 Tier 4 Low</t>
  </si>
  <si>
    <t>Category 10 Tier 5 Price</t>
  </si>
  <si>
    <t>Category 10 Tier 4 Price</t>
  </si>
  <si>
    <t>Category 10 Tier 5 Low</t>
  </si>
  <si>
    <t>Category 10 Tier 5 High</t>
  </si>
  <si>
    <t>Category 20 Tier 1 Low</t>
  </si>
  <si>
    <t>Category 20 Tier 1 Price</t>
  </si>
  <si>
    <t>Category 20 Tier 2 Low</t>
  </si>
  <si>
    <t>Category 20 Tier 2 Price</t>
  </si>
  <si>
    <t>Category 20 Tier 3 Low</t>
  </si>
  <si>
    <t>Category 20 Tier 3 Price</t>
  </si>
  <si>
    <t>Category 20 Tier 4 Low</t>
  </si>
  <si>
    <t>Category 20 Tier 4 Price</t>
  </si>
  <si>
    <t>Category 20 Tier 5 Low</t>
  </si>
  <si>
    <t>Category 20 Tier 5 High</t>
  </si>
  <si>
    <t>Category 20 Tier 5 Price</t>
  </si>
  <si>
    <t>Category 30 Tier 1 Low</t>
  </si>
  <si>
    <t>Category 30 Tier 1 Price</t>
  </si>
  <si>
    <t>Category 30 Tier 2 Low</t>
  </si>
  <si>
    <t>Category 30 Tier 2 Price</t>
  </si>
  <si>
    <t>Category 30 Tier 3 Low</t>
  </si>
  <si>
    <t>Category 30 Tier 3 Price</t>
  </si>
  <si>
    <t>Category 30 Tier 4 Low</t>
  </si>
  <si>
    <t>Category 30 Tier 4 Price</t>
  </si>
  <si>
    <t>Category 30 Tier 5 Low</t>
  </si>
  <si>
    <t>Category 30 Tier 5 High</t>
  </si>
  <si>
    <t>Category 30 Tier 5 Price</t>
  </si>
  <si>
    <t>Category 40 Tier 1 Low</t>
  </si>
  <si>
    <t>Category 40 Tier 1 Price</t>
  </si>
  <si>
    <t>Category 40 Tier 2 Low</t>
  </si>
  <si>
    <t>Category 40 Tier 2 Price</t>
  </si>
  <si>
    <t>Category 40 Tier 3 Low</t>
  </si>
  <si>
    <t>Category 40 Tier 3 Price</t>
  </si>
  <si>
    <t>Category 40 Tier 4 Low</t>
  </si>
  <si>
    <t>Category 40 Tier 4 Price</t>
  </si>
  <si>
    <t>Category 40 Tier 5 Low</t>
  </si>
  <si>
    <t>Category 40 Tier 5 High</t>
  </si>
  <si>
    <t>Category 50 Tier 5 Price</t>
  </si>
  <si>
    <t>Category 40 Tier 5 Price</t>
  </si>
  <si>
    <t>Category 50 Tier 1 Low</t>
  </si>
  <si>
    <t>Category 50 Tier 1 Price</t>
  </si>
  <si>
    <t>Category 50 Tier 2 Low</t>
  </si>
  <si>
    <t>Category 50 Tier 2 Price</t>
  </si>
  <si>
    <t>Category 50 Tier 5 High</t>
  </si>
  <si>
    <t>Category 50 Tier 5 Low</t>
  </si>
  <si>
    <t>Category 50 Tier 4 Price</t>
  </si>
  <si>
    <t>Category 50 Tier 4 Low</t>
  </si>
  <si>
    <t>Category 50 Tier 3 Price</t>
  </si>
  <si>
    <t>Category 50 Tier 3 Low</t>
  </si>
  <si>
    <t>Category 60 Tier 1 Low</t>
  </si>
  <si>
    <t>Category 60 Tier 5 Price</t>
  </si>
  <si>
    <t>Category 60 Tier 5 High</t>
  </si>
  <si>
    <t>Category 60 Tier 5 Low</t>
  </si>
  <si>
    <t>Category 60 Tier 4 Price</t>
  </si>
  <si>
    <t>Category 60 Tier 4 Low</t>
  </si>
  <si>
    <t>Category 60 Tier 3 Price</t>
  </si>
  <si>
    <t>Category 60 Tier 3 Low</t>
  </si>
  <si>
    <t>Category 60 Tier 2 Price</t>
  </si>
  <si>
    <t>Category 60 Tier 2 Low</t>
  </si>
  <si>
    <t>Category 60 Tier 1 Price</t>
  </si>
  <si>
    <t>Lower</t>
  </si>
  <si>
    <t>Upper</t>
  </si>
  <si>
    <t>Delta</t>
  </si>
  <si>
    <t>Tier 1</t>
  </si>
  <si>
    <t>Tier 2</t>
  </si>
  <si>
    <t>Tier 3</t>
  </si>
  <si>
    <t>Tier 4</t>
  </si>
  <si>
    <t>Tier 5</t>
  </si>
  <si>
    <t>BackhaulPTP650</t>
  </si>
  <si>
    <t>BackhaulPTP650L</t>
  </si>
  <si>
    <t>BackhaulPTP650S</t>
  </si>
  <si>
    <t>BackhaulPTP700</t>
  </si>
  <si>
    <t>BackhaulPTP800</t>
  </si>
  <si>
    <t>BackhaulPTP810</t>
  </si>
  <si>
    <t>BackhaulPTP820C</t>
  </si>
  <si>
    <t>BackhaulPTP820G</t>
  </si>
  <si>
    <t>BackhaulPTP820S</t>
  </si>
  <si>
    <t>Product Class</t>
  </si>
  <si>
    <t>Part Number</t>
  </si>
  <si>
    <t>Category10Tier1</t>
  </si>
  <si>
    <t>Category10Tier2</t>
  </si>
  <si>
    <t>Category10Tier3</t>
  </si>
  <si>
    <t>Category10Tier4</t>
  </si>
  <si>
    <t>Category10Tier5</t>
  </si>
  <si>
    <t>Category20Tier1</t>
  </si>
  <si>
    <t>Category20Tier2</t>
  </si>
  <si>
    <t>Category20Tier3</t>
  </si>
  <si>
    <t>Category20Tier4</t>
  </si>
  <si>
    <t>Category20Tier5</t>
  </si>
  <si>
    <t>Category30Tier1</t>
  </si>
  <si>
    <t>Category30Tier2</t>
  </si>
  <si>
    <t>Category30Tier3</t>
  </si>
  <si>
    <t>Category30Tier4</t>
  </si>
  <si>
    <t>Category30Tier5</t>
  </si>
  <si>
    <t>Category40Tier1</t>
  </si>
  <si>
    <t>Category40Tier2</t>
  </si>
  <si>
    <t>Category40Tier3</t>
  </si>
  <si>
    <t>Category40Tier5</t>
  </si>
  <si>
    <t>Category40Tier4</t>
  </si>
  <si>
    <t>Category50Tier1</t>
  </si>
  <si>
    <t>Category50Tier2</t>
  </si>
  <si>
    <t>Category50Tier3</t>
  </si>
  <si>
    <t>Category50Tier4</t>
  </si>
  <si>
    <t>Category50Tier5</t>
  </si>
  <si>
    <t>Category60Tier1</t>
  </si>
  <si>
    <t>Category60Tier2</t>
  </si>
  <si>
    <t>Category60Tier3</t>
  </si>
  <si>
    <t>Category60Tier4</t>
  </si>
  <si>
    <t>Category60Tier5</t>
  </si>
  <si>
    <t>Service Category</t>
  </si>
  <si>
    <t>Price Tier</t>
  </si>
  <si>
    <t>Unit
Price</t>
  </si>
  <si>
    <t>CC-PLC10T1-WW</t>
  </si>
  <si>
    <t>CC-PLC10T2-WW</t>
  </si>
  <si>
    <t>CC-PLC10T3-WW</t>
  </si>
  <si>
    <t>CC-PLC10T4-WW</t>
  </si>
  <si>
    <t>CC-PLC10T5-WW</t>
  </si>
  <si>
    <t>CC-PLC20T1-WW</t>
  </si>
  <si>
    <t>CC-PLC20T2-WW</t>
  </si>
  <si>
    <t>CC-PLC20T3-WW</t>
  </si>
  <si>
    <t>CC-PLC20T4-WW</t>
  </si>
  <si>
    <t>CC-PLC20T5-WW</t>
  </si>
  <si>
    <t>CC-PLC30T1-WW</t>
  </si>
  <si>
    <t>CC-PLC30T2-WW</t>
  </si>
  <si>
    <t>CC-PLC30T3-WW</t>
  </si>
  <si>
    <t>CC-PLC30T4-WW</t>
  </si>
  <si>
    <t>CC-PLC30T5-WW</t>
  </si>
  <si>
    <t>CC-PLC40T1-WW</t>
  </si>
  <si>
    <t>CC-PLC40T2-WW</t>
  </si>
  <si>
    <t>CC-PLC40T3-WW</t>
  </si>
  <si>
    <t>CC-PLC40T4-WW</t>
  </si>
  <si>
    <t>CC-PLC40T5-WW</t>
  </si>
  <si>
    <t>CC-PLC50T1-WW</t>
  </si>
  <si>
    <t>CC-PLC50T2-WW</t>
  </si>
  <si>
    <t>CC-PLC50T3-WW</t>
  </si>
  <si>
    <t>CC-PLC50T4-WW</t>
  </si>
  <si>
    <t>CC-PLC50T5-WW</t>
  </si>
  <si>
    <t>CC-PLC60T1-WW</t>
  </si>
  <si>
    <t>CC-PLC60T2-WW</t>
  </si>
  <si>
    <t>CC-PLC60T3-WW</t>
  </si>
  <si>
    <t>CC-PLC60T4-WW</t>
  </si>
  <si>
    <t>CC-PLC60T5-WW</t>
  </si>
  <si>
    <t>Service
Category</t>
  </si>
  <si>
    <t>Cambium Care Plus Service Category 10 Price Tier 1</t>
  </si>
  <si>
    <t>Cambium Care Plus Service Category 10 Price Tier 2</t>
  </si>
  <si>
    <t>Cambium Care Plus Service Category 10 Price Tier 3</t>
  </si>
  <si>
    <t>Cambium Care Plus Service Category 10 Price Tier 4</t>
  </si>
  <si>
    <t>Cambium Care Plus Service Category 10 Price Tier 5</t>
  </si>
  <si>
    <t>Cambium Care Plus Service Category 20 Price Tier 1</t>
  </si>
  <si>
    <t>Cambium Care Plus Service Category 20 Price Tier 2</t>
  </si>
  <si>
    <t>Cambium Care Plus Service Category 20 Price Tier 3</t>
  </si>
  <si>
    <t>Cambium Care Plus Service Category 20 Price Tier 4</t>
  </si>
  <si>
    <t>Cambium Care Plus Service Category 20 Price Tier 5</t>
  </si>
  <si>
    <t>Cambium Care Plus Service Category 30 Price Tier 1</t>
  </si>
  <si>
    <t>Cambium Care Plus Service Category 30 Price Tier 2</t>
  </si>
  <si>
    <t>Cambium Care Plus Service Category 30 Price Tier 3</t>
  </si>
  <si>
    <t>Cambium Care Plus Service Category 30 Price Tier 4</t>
  </si>
  <si>
    <t>Cambium Care Plus Service Category 30 Price Tier 5</t>
  </si>
  <si>
    <t>Cambium Care Plus Service Category 40 Price Tier 1</t>
  </si>
  <si>
    <t>Cambium Care Plus Service Category 40 Price Tier 2</t>
  </si>
  <si>
    <t>Cambium Care Plus Service Category 40 Price Tier 3</t>
  </si>
  <si>
    <t>Cambium Care Plus Service Category 40 Price Tier 4</t>
  </si>
  <si>
    <t>Cambium Care Plus Service Category 40 Price Tier 5</t>
  </si>
  <si>
    <t>Cambium Care Plus Service Category 50 Price Tier 1</t>
  </si>
  <si>
    <t>Cambium Care Plus Service Category 50 Price Tier 2</t>
  </si>
  <si>
    <t>Cambium Care Plus Service Category 50 Price Tier 3</t>
  </si>
  <si>
    <t>Cambium Care Plus Service Category 50 Price Tier 4</t>
  </si>
  <si>
    <t>Cambium Care Plus Service Category 50 Price Tier 5</t>
  </si>
  <si>
    <t>Cambium Care Plus Service Category 60 Price Tier 1</t>
  </si>
  <si>
    <t>Cambium Care Plus Service Category 60 Price Tier 2</t>
  </si>
  <si>
    <t>Cambium Care Plus Service Category 60 Price Tier 3</t>
  </si>
  <si>
    <t>Cambium Care Plus Service Category 60 Price Tier 4</t>
  </si>
  <si>
    <t>Cambium Care Plus Service Category 60 Price Tier 5</t>
  </si>
  <si>
    <t>BackhaulPTP600</t>
  </si>
  <si>
    <t>Contact:</t>
  </si>
  <si>
    <t>Phone:</t>
  </si>
  <si>
    <t>Email:</t>
  </si>
  <si>
    <t>Expiration Date:</t>
  </si>
  <si>
    <t>Company:</t>
  </si>
  <si>
    <t xml:space="preserve">                                        Infrastructure Device List</t>
  </si>
  <si>
    <t>To Hide Cells, Worksheets, and Protect Cells</t>
  </si>
  <si>
    <t>Lock/Hide Cells – Locking a cell keeps someone from selecting the cell.  Hide keeps someone from seeing the cell forumula.  I have locked all of the cells in the publicly viewable sheets.  I hid all of the cells with forumulas.  The latter probably isn't necessary – if you can't select a cell you can't see its contents anyway.  To lock and/or hide a cell:  Ctrl-1 &gt; Protection, then select "Lock" and or "Hidden".</t>
  </si>
  <si>
    <t>There are three "publicly" viewable worksheets:  Quote, Service Categories-Price Tiers, and Instructions.  Hide the other worksheets by right-click and select "Hide".</t>
  </si>
  <si>
    <t>Protect Sheet – This protects specific worksheets.  Review &gt; Protect Sheet.  Quote:  The only box to be checked is "Select Unlocked Cells".  The other two sheets should have no boxes checked.  Enter password twice.</t>
  </si>
  <si>
    <t>Protect Workbook – This keeps anyone from unhiding sheets.  After hiding sheets:  Review &gt; Protect Workbook.  Enter password twice.</t>
  </si>
  <si>
    <t>Category40Custom</t>
  </si>
  <si>
    <t>Custom Quote</t>
  </si>
  <si>
    <t>N/A</t>
  </si>
  <si>
    <t>Category10Custom</t>
  </si>
  <si>
    <t>Category30Custom</t>
  </si>
  <si>
    <t>Category20Custom</t>
  </si>
  <si>
    <t>Category50Custom</t>
  </si>
  <si>
    <t>Category60Custom</t>
  </si>
  <si>
    <t>For debugging the Customer Quote, make text black in columns M-P</t>
  </si>
  <si>
    <t>Cambium Care Plus End-Customer Quote</t>
  </si>
  <si>
    <t>Cambium Care Plus Part Numbers</t>
  </si>
  <si>
    <t>Cambium Care Plus Service Category Mapping</t>
  </si>
  <si>
    <t>Cambium Care Plus pricing is based on infrastructure device count only</t>
  </si>
  <si>
    <t>IDU (Single Modem)</t>
  </si>
  <si>
    <t>IDU (Dual Modem)</t>
  </si>
  <si>
    <t>Quote Date:</t>
  </si>
  <si>
    <t>E-C Price
(Each)</t>
  </si>
  <si>
    <t>Extended
E-C Price</t>
  </si>
  <si>
    <t>1-Year Quote Total:</t>
  </si>
  <si>
    <t>Quotation Submitted by:</t>
  </si>
  <si>
    <t>End-Customer:</t>
  </si>
  <si>
    <t>CMM</t>
  </si>
  <si>
    <t>CMM5 Controller</t>
  </si>
  <si>
    <t>CMM5 Power &amp; Sync</t>
  </si>
  <si>
    <t>CMM4 w/Switch &amp; GPS</t>
  </si>
  <si>
    <t>CMM4 no Switch</t>
  </si>
  <si>
    <t>CMM4 Rack Mount</t>
  </si>
  <si>
    <t>AccessCMM</t>
  </si>
  <si>
    <t>To Modify the Pulldown Menus</t>
  </si>
  <si>
    <t>* Copy bold heading</t>
  </si>
  <si>
    <t>* Highlight cell reference in upper-left, then paste heading</t>
  </si>
  <si>
    <t>RFU-A (Indoor)</t>
  </si>
  <si>
    <t>RFU-C (Outdoor)</t>
  </si>
  <si>
    <t>IRFU (Indoor)</t>
  </si>
  <si>
    <t>ePMP Force 110 PTP</t>
  </si>
  <si>
    <t>E600</t>
  </si>
  <si>
    <t>ePMP 1000 AP</t>
  </si>
  <si>
    <t>ePMP 2000 AP</t>
  </si>
  <si>
    <t>E500/E501S</t>
  </si>
  <si>
    <t>AccessePMP</t>
  </si>
  <si>
    <t>AccessCMMCMM4w/Switch&amp;GPS</t>
  </si>
  <si>
    <t>AccessCMMCMM4noSwitch</t>
  </si>
  <si>
    <t>AccessCMMCMM4RackMount</t>
  </si>
  <si>
    <t>ODU-A/ODU-B</t>
  </si>
  <si>
    <t>IDU (CMU)</t>
  </si>
  <si>
    <t>PTP800/810</t>
  </si>
  <si>
    <t>IDU/MMU (Single Modem)</t>
  </si>
  <si>
    <t>IDU/MMU (Dual Modem)</t>
  </si>
  <si>
    <t>PTP670</t>
  </si>
  <si>
    <t>BackhaulPTP670</t>
  </si>
  <si>
    <t>PTP550</t>
  </si>
  <si>
    <t>BackhaulPTP550</t>
  </si>
  <si>
    <t xml:space="preserve">Ctrl-FN-F3 brings up the Name Manager menu.  Delete the entry for the block of menu items you are adding to.  I think if you're deleting an entry you can do that directly. </t>
  </si>
  <si>
    <t>* Highlight menu cells (not heading)</t>
  </si>
  <si>
    <t>BackhaulPTP550ODU</t>
  </si>
  <si>
    <t>Also modify the pull-down menu list</t>
  </si>
  <si>
    <t>e700</t>
  </si>
  <si>
    <t>e600</t>
  </si>
  <si>
    <t>e500/e501S</t>
  </si>
  <si>
    <t>e400/e410</t>
  </si>
  <si>
    <t>e430W</t>
  </si>
  <si>
    <t>Version 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</si>
</sst>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0.00"/>
    <numFmt numFmtId="165" formatCode="0.0%"/>
    <numFmt numFmtId="166" formatCode="[$-409]mmmm\ d\,\ yyyy;@"/>
  </numFmts>
  <fonts count="9" x14ac:knownFonts="1">
    <font>
      <sz val="11"/>
      <color theme="1"/>
      <name val="Calibri"/>
      <family val="2"/>
      <scheme val="minor"/>
    </font>
    <font>
      <sz val="12"/>
      <color theme="1"/>
      <name val="Calibri"/>
      <family val="2"/>
      <scheme val="minor"/>
    </font>
    <font>
      <b/>
      <sz val="11"/>
      <color theme="1"/>
      <name val="Calibri"/>
      <family val="2"/>
      <scheme val="minor"/>
    </font>
    <font>
      <sz val="11"/>
      <color theme="0"/>
      <name val="Calibri"/>
      <family val="2"/>
      <scheme val="minor"/>
    </font>
    <font>
      <b/>
      <sz val="16"/>
      <color theme="1"/>
      <name val="Calibri"/>
      <family val="2"/>
      <scheme val="minor"/>
    </font>
    <font>
      <b/>
      <sz val="16"/>
      <color theme="0"/>
      <name val="Calibri"/>
      <family val="2"/>
      <scheme val="minor"/>
    </font>
    <font>
      <sz val="8"/>
      <color theme="1"/>
      <name val="Calibri"/>
      <family val="2"/>
      <scheme val="minor"/>
    </font>
    <font>
      <b/>
      <sz val="12"/>
      <color theme="1"/>
      <name val="Calibri"/>
      <family val="2"/>
      <scheme val="minor"/>
    </font>
    <font>
      <u/>
      <sz val="11"/>
      <color theme="10"/>
      <name val="Calibri"/>
      <family val="2"/>
      <scheme val="minor"/>
    </font>
  </fonts>
  <fills count="8">
    <fill>
      <patternFill patternType="none"/>
    </fill>
    <fill>
      <patternFill patternType="gray125"/>
    </fill>
    <fill>
      <patternFill patternType="solid">
        <fgColor theme="4" tint="0.79998168889431442"/>
        <bgColor indexed="64"/>
      </patternFill>
    </fill>
    <fill>
      <patternFill patternType="solid">
        <fgColor theme="9" tint="0.79998168889431442"/>
        <bgColor indexed="64"/>
      </patternFill>
    </fill>
    <fill>
      <patternFill patternType="solid">
        <fgColor theme="4" tint="0.59999389629810485"/>
        <bgColor indexed="64"/>
      </patternFill>
    </fill>
    <fill>
      <patternFill patternType="solid">
        <fgColor theme="3" tint="0.79998168889431442"/>
        <bgColor indexed="64"/>
      </patternFill>
    </fill>
    <fill>
      <patternFill patternType="solid">
        <fgColor theme="6" tint="0.79998168889431442"/>
        <bgColor indexed="64"/>
      </patternFill>
    </fill>
    <fill>
      <patternFill patternType="solid">
        <fgColor theme="0"/>
        <bgColor indexed="64"/>
      </patternFill>
    </fill>
  </fills>
  <borders count="52">
    <border>
      <left/>
      <right/>
      <top/>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indexed="64"/>
      </right>
      <top/>
      <bottom style="thin">
        <color auto="1"/>
      </bottom>
      <diagonal/>
    </border>
    <border>
      <left style="medium">
        <color auto="1"/>
      </left>
      <right/>
      <top style="medium">
        <color auto="1"/>
      </top>
      <bottom style="thin">
        <color auto="1"/>
      </bottom>
      <diagonal/>
    </border>
    <border>
      <left/>
      <right style="thin">
        <color auto="1"/>
      </right>
      <top style="medium">
        <color auto="1"/>
      </top>
      <bottom style="thin">
        <color auto="1"/>
      </bottom>
      <diagonal/>
    </border>
    <border>
      <left style="thin">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indexed="64"/>
      </left>
      <right/>
      <top style="thin">
        <color indexed="64"/>
      </top>
      <bottom/>
      <diagonal/>
    </border>
    <border>
      <left/>
      <right style="thin">
        <color indexed="64"/>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bottom/>
      <diagonal/>
    </border>
    <border>
      <left/>
      <right style="thin">
        <color indexed="64"/>
      </right>
      <top/>
      <bottom/>
      <diagonal/>
    </border>
    <border>
      <left/>
      <right style="medium">
        <color indexed="64"/>
      </right>
      <top/>
      <bottom/>
      <diagonal/>
    </border>
    <border>
      <left style="medium">
        <color auto="1"/>
      </left>
      <right/>
      <top/>
      <bottom style="thin">
        <color auto="1"/>
      </bottom>
      <diagonal/>
    </border>
    <border>
      <left/>
      <right style="thin">
        <color auto="1"/>
      </right>
      <top/>
      <bottom style="thin">
        <color auto="1"/>
      </bottom>
      <diagonal/>
    </border>
    <border>
      <left/>
      <right/>
      <top/>
      <bottom style="thin">
        <color indexed="64"/>
      </bottom>
      <diagonal/>
    </border>
    <border>
      <left/>
      <right style="medium">
        <color indexed="64"/>
      </right>
      <top/>
      <bottom style="thin">
        <color auto="1"/>
      </bottom>
      <diagonal/>
    </border>
    <border>
      <left style="medium">
        <color auto="1"/>
      </left>
      <right/>
      <top/>
      <bottom style="medium">
        <color auto="1"/>
      </bottom>
      <diagonal/>
    </border>
    <border>
      <left/>
      <right style="thin">
        <color auto="1"/>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auto="1"/>
      </left>
      <right/>
      <top/>
      <bottom style="thin">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style="thin">
        <color auto="1"/>
      </top>
      <bottom style="thin">
        <color auto="1"/>
      </bottom>
      <diagonal/>
    </border>
    <border>
      <left/>
      <right style="medium">
        <color indexed="64"/>
      </right>
      <top style="thin">
        <color auto="1"/>
      </top>
      <bottom style="medium">
        <color indexed="64"/>
      </bottom>
      <diagonal/>
    </border>
    <border>
      <left style="medium">
        <color indexed="64"/>
      </left>
      <right style="thin">
        <color auto="1"/>
      </right>
      <top/>
      <bottom style="medium">
        <color indexed="64"/>
      </bottom>
      <diagonal/>
    </border>
    <border>
      <left style="thin">
        <color auto="1"/>
      </left>
      <right style="thin">
        <color auto="1"/>
      </right>
      <top/>
      <bottom style="medium">
        <color indexed="64"/>
      </bottom>
      <diagonal/>
    </border>
    <border>
      <left style="thin">
        <color auto="1"/>
      </left>
      <right/>
      <top/>
      <bottom style="medium">
        <color indexed="64"/>
      </bottom>
      <diagonal/>
    </border>
    <border>
      <left style="thin">
        <color auto="1"/>
      </left>
      <right style="medium">
        <color indexed="64"/>
      </right>
      <top/>
      <bottom style="medium">
        <color indexed="64"/>
      </bottom>
      <diagonal/>
    </border>
    <border>
      <left style="medium">
        <color indexed="64"/>
      </left>
      <right style="thin">
        <color indexed="64"/>
      </right>
      <top style="medium">
        <color indexed="64"/>
      </top>
      <bottom style="thin">
        <color auto="1"/>
      </bottom>
      <diagonal/>
    </border>
    <border>
      <left/>
      <right style="thin">
        <color indexed="64"/>
      </right>
      <top style="medium">
        <color indexed="64"/>
      </top>
      <bottom/>
      <diagonal/>
    </border>
    <border>
      <left style="thin">
        <color auto="1"/>
      </left>
      <right style="thin">
        <color auto="1"/>
      </right>
      <top style="thin">
        <color auto="1"/>
      </top>
      <bottom/>
      <diagonal/>
    </border>
    <border>
      <left style="thin">
        <color indexed="64"/>
      </left>
      <right style="thin">
        <color indexed="64"/>
      </right>
      <top/>
      <bottom/>
      <diagonal/>
    </border>
    <border>
      <left style="medium">
        <color indexed="64"/>
      </left>
      <right style="thin">
        <color auto="1"/>
      </right>
      <top style="thin">
        <color auto="1"/>
      </top>
      <bottom/>
      <diagonal/>
    </border>
    <border>
      <left style="thin">
        <color auto="1"/>
      </left>
      <right style="medium">
        <color indexed="64"/>
      </right>
      <top style="thin">
        <color auto="1"/>
      </top>
      <bottom/>
      <diagonal/>
    </border>
    <border>
      <left style="medium">
        <color indexed="64"/>
      </left>
      <right style="thin">
        <color indexed="64"/>
      </right>
      <top/>
      <bottom/>
      <diagonal/>
    </border>
    <border>
      <left style="thin">
        <color indexed="64"/>
      </left>
      <right style="medium">
        <color indexed="64"/>
      </right>
      <top/>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thin">
        <color auto="1"/>
      </left>
      <right style="medium">
        <color indexed="64"/>
      </right>
      <top style="thin">
        <color auto="1"/>
      </top>
      <bottom style="thin">
        <color auto="1"/>
      </bottom>
      <diagonal/>
    </border>
    <border>
      <left style="thin">
        <color auto="1"/>
      </left>
      <right style="medium">
        <color indexed="64"/>
      </right>
      <top style="thin">
        <color auto="1"/>
      </top>
      <bottom style="medium">
        <color indexed="64"/>
      </bottom>
      <diagonal/>
    </border>
    <border>
      <left style="thin">
        <color indexed="64"/>
      </left>
      <right/>
      <top style="thin">
        <color indexed="64"/>
      </top>
      <bottom/>
      <diagonal/>
    </border>
    <border>
      <left style="thin">
        <color indexed="64"/>
      </left>
      <right/>
      <top/>
      <bottom/>
      <diagonal/>
    </border>
  </borders>
  <cellStyleXfs count="3">
    <xf numFmtId="0" fontId="0" fillId="0" borderId="0"/>
    <xf numFmtId="0" fontId="1" fillId="0" borderId="0"/>
    <xf numFmtId="0" fontId="8" fillId="0" borderId="0" applyNumberFormat="0" applyFill="0" applyBorder="0" applyAlignment="0" applyProtection="0"/>
  </cellStyleXfs>
  <cellXfs count="241">
    <xf numFmtId="0" fontId="0" fillId="0" borderId="0" xfId="0"/>
    <xf numFmtId="0" fontId="2" fillId="0" borderId="0" xfId="0" applyFont="1"/>
    <xf numFmtId="0" fontId="0" fillId="0" borderId="0" xfId="0" applyFont="1"/>
    <xf numFmtId="0" fontId="0" fillId="0" borderId="0" xfId="0" applyBorder="1"/>
    <xf numFmtId="164" fontId="0" fillId="0" borderId="0" xfId="0" applyNumberFormat="1"/>
    <xf numFmtId="0" fontId="0" fillId="2" borderId="0" xfId="0" applyFill="1"/>
    <xf numFmtId="164" fontId="0" fillId="2" borderId="0" xfId="0" applyNumberFormat="1" applyFill="1"/>
    <xf numFmtId="0" fontId="2" fillId="4" borderId="9" xfId="0" applyFont="1" applyFill="1" applyBorder="1"/>
    <xf numFmtId="0" fontId="2" fillId="4" borderId="10" xfId="0" applyFont="1" applyFill="1" applyBorder="1" applyAlignment="1">
      <alignment horizontal="right"/>
    </xf>
    <xf numFmtId="3" fontId="2" fillId="4" borderId="11" xfId="0" applyNumberFormat="1" applyFont="1" applyFill="1" applyBorder="1" applyAlignment="1">
      <alignment horizontal="right"/>
    </xf>
    <xf numFmtId="165" fontId="2" fillId="4" borderId="12" xfId="0" applyNumberFormat="1" applyFont="1" applyFill="1" applyBorder="1" applyAlignment="1">
      <alignment horizontal="right"/>
    </xf>
    <xf numFmtId="0" fontId="0" fillId="2" borderId="13" xfId="0" applyFill="1" applyBorder="1"/>
    <xf numFmtId="0" fontId="0" fillId="2" borderId="14" xfId="0" applyFill="1" applyBorder="1"/>
    <xf numFmtId="0" fontId="0" fillId="2" borderId="15" xfId="0" applyFill="1" applyBorder="1" applyAlignment="1">
      <alignment horizontal="right"/>
    </xf>
    <xf numFmtId="3" fontId="0" fillId="2" borderId="15" xfId="0" applyNumberFormat="1" applyFill="1" applyBorder="1" applyAlignment="1">
      <alignment horizontal="right"/>
    </xf>
    <xf numFmtId="164" fontId="0" fillId="2" borderId="15" xfId="0" applyNumberFormat="1" applyFill="1" applyBorder="1"/>
    <xf numFmtId="165" fontId="0" fillId="2" borderId="16" xfId="0" applyNumberFormat="1" applyFill="1" applyBorder="1"/>
    <xf numFmtId="0" fontId="0" fillId="2" borderId="17" xfId="0" applyFill="1" applyBorder="1"/>
    <xf numFmtId="0" fontId="0" fillId="2" borderId="18" xfId="0" applyFill="1" applyBorder="1"/>
    <xf numFmtId="0" fontId="0" fillId="2" borderId="0" xfId="0" applyFill="1" applyBorder="1" applyAlignment="1">
      <alignment horizontal="right"/>
    </xf>
    <xf numFmtId="3" fontId="0" fillId="2" borderId="0" xfId="0" applyNumberFormat="1" applyFill="1" applyBorder="1" applyAlignment="1">
      <alignment horizontal="right"/>
    </xf>
    <xf numFmtId="164" fontId="0" fillId="2" borderId="0" xfId="0" applyNumberFormat="1" applyFill="1" applyBorder="1"/>
    <xf numFmtId="165" fontId="0" fillId="2" borderId="19" xfId="0" applyNumberFormat="1" applyFill="1" applyBorder="1"/>
    <xf numFmtId="0" fontId="0" fillId="2" borderId="20" xfId="0" applyFill="1" applyBorder="1"/>
    <xf numFmtId="0" fontId="0" fillId="2" borderId="21" xfId="0" applyFill="1" applyBorder="1"/>
    <xf numFmtId="0" fontId="0" fillId="2" borderId="22" xfId="0" applyFill="1" applyBorder="1" applyAlignment="1">
      <alignment horizontal="right"/>
    </xf>
    <xf numFmtId="3" fontId="0" fillId="2" borderId="22" xfId="0" applyNumberFormat="1" applyFill="1" applyBorder="1" applyAlignment="1">
      <alignment horizontal="right"/>
    </xf>
    <xf numFmtId="164" fontId="0" fillId="2" borderId="22" xfId="0" applyNumberFormat="1" applyFill="1" applyBorder="1"/>
    <xf numFmtId="165" fontId="0" fillId="2" borderId="23" xfId="0" applyNumberFormat="1" applyFill="1" applyBorder="1"/>
    <xf numFmtId="0" fontId="0" fillId="5" borderId="17" xfId="0" applyFill="1" applyBorder="1"/>
    <xf numFmtId="0" fontId="0" fillId="5" borderId="14" xfId="0" applyFill="1" applyBorder="1"/>
    <xf numFmtId="0" fontId="0" fillId="5" borderId="15" xfId="0" applyFill="1" applyBorder="1" applyAlignment="1">
      <alignment horizontal="right"/>
    </xf>
    <xf numFmtId="3" fontId="0" fillId="5" borderId="15" xfId="0" applyNumberFormat="1" applyFill="1" applyBorder="1" applyAlignment="1">
      <alignment horizontal="right"/>
    </xf>
    <xf numFmtId="164" fontId="0" fillId="5" borderId="0" xfId="0" applyNumberFormat="1" applyFill="1" applyBorder="1"/>
    <xf numFmtId="165" fontId="0" fillId="5" borderId="19" xfId="0" applyNumberFormat="1" applyFill="1" applyBorder="1"/>
    <xf numFmtId="0" fontId="0" fillId="5" borderId="18" xfId="0" applyFill="1" applyBorder="1"/>
    <xf numFmtId="0" fontId="0" fillId="5" borderId="0" xfId="0" applyFill="1" applyBorder="1" applyAlignment="1">
      <alignment horizontal="right"/>
    </xf>
    <xf numFmtId="3" fontId="0" fillId="5" borderId="0" xfId="0" applyNumberFormat="1" applyFill="1" applyBorder="1" applyAlignment="1">
      <alignment horizontal="right"/>
    </xf>
    <xf numFmtId="0" fontId="0" fillId="5" borderId="21" xfId="0" applyFill="1" applyBorder="1"/>
    <xf numFmtId="0" fontId="0" fillId="5" borderId="22" xfId="0" applyFill="1" applyBorder="1" applyAlignment="1">
      <alignment horizontal="right"/>
    </xf>
    <xf numFmtId="3" fontId="0" fillId="5" borderId="22" xfId="0" applyNumberFormat="1" applyFill="1" applyBorder="1" applyAlignment="1">
      <alignment horizontal="right"/>
    </xf>
    <xf numFmtId="165" fontId="0" fillId="5" borderId="23" xfId="0" applyNumberFormat="1" applyFill="1" applyBorder="1"/>
    <xf numFmtId="0" fontId="0" fillId="5" borderId="13" xfId="0" applyFill="1" applyBorder="1"/>
    <xf numFmtId="164" fontId="0" fillId="5" borderId="15" xfId="0" applyNumberFormat="1" applyFill="1" applyBorder="1"/>
    <xf numFmtId="165" fontId="0" fillId="5" borderId="16" xfId="0" applyNumberFormat="1" applyFill="1" applyBorder="1"/>
    <xf numFmtId="0" fontId="0" fillId="5" borderId="20" xfId="0" applyFill="1" applyBorder="1"/>
    <xf numFmtId="164" fontId="0" fillId="5" borderId="22" xfId="0" applyNumberFormat="1" applyFill="1" applyBorder="1"/>
    <xf numFmtId="0" fontId="0" fillId="0" borderId="0" xfId="0" applyAlignment="1">
      <alignment horizontal="center"/>
    </xf>
    <xf numFmtId="0" fontId="0" fillId="5" borderId="24" xfId="0" applyFill="1" applyBorder="1"/>
    <xf numFmtId="0" fontId="0" fillId="5" borderId="25" xfId="0" applyFill="1" applyBorder="1"/>
    <xf numFmtId="0" fontId="0" fillId="5" borderId="26" xfId="0" applyFill="1" applyBorder="1" applyAlignment="1">
      <alignment horizontal="right"/>
    </xf>
    <xf numFmtId="3" fontId="0" fillId="5" borderId="26" xfId="0" applyNumberFormat="1" applyFill="1" applyBorder="1" applyAlignment="1">
      <alignment horizontal="right"/>
    </xf>
    <xf numFmtId="164" fontId="0" fillId="5" borderId="26" xfId="0" applyNumberFormat="1" applyFill="1" applyBorder="1"/>
    <xf numFmtId="165" fontId="0" fillId="5" borderId="27" xfId="0" applyNumberFormat="1" applyFill="1" applyBorder="1"/>
    <xf numFmtId="0" fontId="0" fillId="5" borderId="0" xfId="0" applyFill="1"/>
    <xf numFmtId="164" fontId="0" fillId="5" borderId="0" xfId="0" applyNumberFormat="1" applyFill="1"/>
    <xf numFmtId="0" fontId="0" fillId="0" borderId="0" xfId="0" applyFill="1"/>
    <xf numFmtId="164" fontId="0" fillId="0" borderId="0" xfId="0" applyNumberFormat="1" applyFill="1"/>
    <xf numFmtId="0" fontId="0" fillId="0" borderId="0" xfId="0" applyNumberFormat="1" applyFill="1"/>
    <xf numFmtId="0" fontId="0" fillId="2" borderId="15" xfId="0" applyFill="1" applyBorder="1"/>
    <xf numFmtId="0" fontId="0" fillId="2" borderId="0" xfId="0" applyFill="1" applyBorder="1"/>
    <xf numFmtId="0" fontId="0" fillId="2" borderId="22" xfId="0" applyFill="1" applyBorder="1"/>
    <xf numFmtId="0" fontId="0" fillId="5" borderId="15" xfId="0" applyFill="1" applyBorder="1"/>
    <xf numFmtId="0" fontId="0" fillId="5" borderId="0" xfId="0" applyFill="1" applyBorder="1"/>
    <xf numFmtId="0" fontId="0" fillId="5" borderId="22" xfId="0" applyFill="1" applyBorder="1"/>
    <xf numFmtId="0" fontId="0" fillId="5" borderId="26" xfId="0" applyFill="1" applyBorder="1"/>
    <xf numFmtId="0" fontId="2" fillId="4" borderId="8" xfId="0" applyFont="1" applyFill="1" applyBorder="1" applyAlignment="1">
      <alignment wrapText="1"/>
    </xf>
    <xf numFmtId="0" fontId="2" fillId="4" borderId="11" xfId="0" applyFont="1" applyFill="1" applyBorder="1" applyAlignment="1">
      <alignment wrapText="1"/>
    </xf>
    <xf numFmtId="164" fontId="2" fillId="4" borderId="11" xfId="0" applyNumberFormat="1" applyFont="1" applyFill="1" applyBorder="1" applyAlignment="1">
      <alignment horizontal="right" wrapText="1"/>
    </xf>
    <xf numFmtId="164" fontId="2" fillId="4" borderId="12" xfId="0" applyNumberFormat="1" applyFont="1" applyFill="1" applyBorder="1" applyAlignment="1">
      <alignment horizontal="right" wrapText="1"/>
    </xf>
    <xf numFmtId="0" fontId="0" fillId="7" borderId="0" xfId="0" applyFill="1"/>
    <xf numFmtId="0" fontId="0" fillId="7" borderId="0" xfId="0" applyFill="1" applyAlignment="1">
      <alignment horizontal="center"/>
    </xf>
    <xf numFmtId="164" fontId="0" fillId="7" borderId="0" xfId="0" applyNumberFormat="1" applyFill="1"/>
    <xf numFmtId="0" fontId="3" fillId="7" borderId="0" xfId="0" applyFont="1" applyFill="1"/>
    <xf numFmtId="0" fontId="3" fillId="7" borderId="0" xfId="0" applyFont="1" applyFill="1" applyAlignment="1">
      <alignment horizontal="center"/>
    </xf>
    <xf numFmtId="0" fontId="4" fillId="7" borderId="0" xfId="0" applyFont="1" applyFill="1" applyAlignment="1">
      <alignment horizontal="centerContinuous"/>
    </xf>
    <xf numFmtId="3" fontId="0" fillId="5" borderId="0" xfId="0" applyNumberFormat="1" applyFill="1"/>
    <xf numFmtId="3" fontId="0" fillId="2" borderId="0" xfId="0" applyNumberFormat="1" applyFill="1"/>
    <xf numFmtId="0" fontId="0" fillId="0" borderId="0" xfId="0" applyAlignment="1">
      <alignment wrapText="1"/>
    </xf>
    <xf numFmtId="0" fontId="0" fillId="2" borderId="15" xfId="0" applyFill="1" applyBorder="1" applyAlignment="1" applyProtection="1">
      <alignment horizontal="right"/>
      <protection hidden="1"/>
    </xf>
    <xf numFmtId="3" fontId="0" fillId="2" borderId="15" xfId="0" applyNumberFormat="1" applyFill="1" applyBorder="1" applyAlignment="1" applyProtection="1">
      <alignment horizontal="right"/>
      <protection hidden="1"/>
    </xf>
    <xf numFmtId="164" fontId="0" fillId="2" borderId="16" xfId="0" applyNumberFormat="1" applyFill="1" applyBorder="1" applyProtection="1">
      <protection hidden="1"/>
    </xf>
    <xf numFmtId="0" fontId="0" fillId="2" borderId="0" xfId="0" applyFill="1" applyBorder="1" applyAlignment="1" applyProtection="1">
      <alignment horizontal="right"/>
      <protection hidden="1"/>
    </xf>
    <xf numFmtId="3" fontId="0" fillId="2" borderId="0" xfId="0" applyNumberFormat="1" applyFill="1" applyBorder="1" applyAlignment="1" applyProtection="1">
      <alignment horizontal="right"/>
      <protection hidden="1"/>
    </xf>
    <xf numFmtId="164" fontId="0" fillId="2" borderId="19" xfId="0" applyNumberFormat="1" applyFill="1" applyBorder="1" applyProtection="1">
      <protection hidden="1"/>
    </xf>
    <xf numFmtId="0" fontId="0" fillId="2" borderId="22" xfId="0" applyFill="1" applyBorder="1" applyAlignment="1" applyProtection="1">
      <alignment horizontal="right"/>
      <protection hidden="1"/>
    </xf>
    <xf numFmtId="3" fontId="0" fillId="2" borderId="22" xfId="0" applyNumberFormat="1" applyFill="1" applyBorder="1" applyAlignment="1" applyProtection="1">
      <alignment horizontal="right"/>
      <protection hidden="1"/>
    </xf>
    <xf numFmtId="164" fontId="0" fillId="2" borderId="23" xfId="0" applyNumberFormat="1" applyFill="1" applyBorder="1" applyProtection="1">
      <protection hidden="1"/>
    </xf>
    <xf numFmtId="0" fontId="0" fillId="0" borderId="12" xfId="0" applyBorder="1" applyProtection="1">
      <protection locked="0"/>
    </xf>
    <xf numFmtId="0" fontId="0" fillId="0" borderId="32" xfId="0" applyBorder="1" applyProtection="1">
      <protection locked="0"/>
    </xf>
    <xf numFmtId="0" fontId="0" fillId="0" borderId="5" xfId="0" applyBorder="1" applyProtection="1">
      <protection locked="0"/>
    </xf>
    <xf numFmtId="0" fontId="0" fillId="0" borderId="6" xfId="0" applyBorder="1" applyProtection="1">
      <protection locked="0"/>
    </xf>
    <xf numFmtId="0" fontId="0" fillId="0" borderId="1" xfId="0" applyBorder="1" applyProtection="1">
      <protection locked="0"/>
    </xf>
    <xf numFmtId="0" fontId="0" fillId="0" borderId="2" xfId="0" applyBorder="1" applyProtection="1">
      <protection locked="0"/>
    </xf>
    <xf numFmtId="0" fontId="0" fillId="0" borderId="3" xfId="0" applyBorder="1" applyProtection="1">
      <protection locked="0"/>
    </xf>
    <xf numFmtId="0" fontId="0" fillId="0" borderId="4" xfId="0" applyBorder="1" applyProtection="1">
      <protection locked="0"/>
    </xf>
    <xf numFmtId="0" fontId="0" fillId="0" borderId="5" xfId="0" applyFont="1" applyBorder="1" applyAlignment="1" applyProtection="1">
      <alignment horizontal="left"/>
      <protection hidden="1"/>
    </xf>
    <xf numFmtId="0" fontId="0" fillId="0" borderId="6" xfId="0" applyBorder="1" applyAlignment="1" applyProtection="1">
      <alignment horizontal="left"/>
      <protection hidden="1"/>
    </xf>
    <xf numFmtId="0" fontId="0" fillId="0" borderId="34" xfId="0" applyFont="1" applyBorder="1" applyAlignment="1" applyProtection="1">
      <alignment horizontal="left"/>
      <protection hidden="1"/>
    </xf>
    <xf numFmtId="0" fontId="0" fillId="0" borderId="35" xfId="0" applyBorder="1" applyAlignment="1" applyProtection="1">
      <alignment horizontal="left"/>
      <protection hidden="1"/>
    </xf>
    <xf numFmtId="0" fontId="0" fillId="4" borderId="0" xfId="0" applyFill="1" applyBorder="1" applyAlignment="1" applyProtection="1">
      <alignment horizontal="center"/>
      <protection hidden="1"/>
    </xf>
    <xf numFmtId="0" fontId="0" fillId="4" borderId="0" xfId="0" applyFill="1" applyAlignment="1" applyProtection="1">
      <alignment horizontal="center"/>
      <protection hidden="1"/>
    </xf>
    <xf numFmtId="0" fontId="0" fillId="4" borderId="0" xfId="0" applyFill="1" applyProtection="1">
      <protection hidden="1"/>
    </xf>
    <xf numFmtId="0" fontId="2" fillId="4" borderId="0" xfId="0" applyFont="1" applyFill="1" applyAlignment="1" applyProtection="1">
      <alignment horizontal="right"/>
      <protection hidden="1"/>
    </xf>
    <xf numFmtId="164" fontId="2" fillId="4" borderId="0" xfId="0" applyNumberFormat="1" applyFont="1" applyFill="1" applyProtection="1">
      <protection hidden="1"/>
    </xf>
    <xf numFmtId="0" fontId="3" fillId="7" borderId="0" xfId="0" applyFont="1" applyFill="1" applyProtection="1">
      <protection hidden="1"/>
    </xf>
    <xf numFmtId="0" fontId="3" fillId="7" borderId="0" xfId="0" applyFont="1" applyFill="1" applyAlignment="1" applyProtection="1">
      <alignment horizontal="center"/>
      <protection hidden="1"/>
    </xf>
    <xf numFmtId="0" fontId="0" fillId="7" borderId="0" xfId="0" applyFont="1" applyFill="1"/>
    <xf numFmtId="164" fontId="0" fillId="5" borderId="0" xfId="0" applyNumberFormat="1" applyFill="1" applyAlignment="1">
      <alignment horizontal="right"/>
    </xf>
    <xf numFmtId="164" fontId="0" fillId="0" borderId="6" xfId="0" applyNumberFormat="1" applyBorder="1" applyAlignment="1" applyProtection="1">
      <alignment horizontal="right"/>
      <protection hidden="1"/>
    </xf>
    <xf numFmtId="164" fontId="0" fillId="0" borderId="35" xfId="0" applyNumberFormat="1" applyBorder="1" applyAlignment="1" applyProtection="1">
      <alignment horizontal="right"/>
      <protection hidden="1"/>
    </xf>
    <xf numFmtId="164" fontId="0" fillId="0" borderId="7" xfId="0" applyNumberFormat="1" applyBorder="1" applyAlignment="1" applyProtection="1">
      <alignment horizontal="right"/>
      <protection hidden="1"/>
    </xf>
    <xf numFmtId="164" fontId="0" fillId="0" borderId="37" xfId="0" applyNumberFormat="1" applyBorder="1" applyAlignment="1" applyProtection="1">
      <alignment horizontal="right"/>
      <protection hidden="1"/>
    </xf>
    <xf numFmtId="3" fontId="0" fillId="0" borderId="6" xfId="0" applyNumberFormat="1" applyBorder="1" applyAlignment="1" applyProtection="1">
      <alignment horizontal="center"/>
      <protection locked="0"/>
    </xf>
    <xf numFmtId="3" fontId="0" fillId="0" borderId="2" xfId="0" applyNumberFormat="1" applyBorder="1" applyAlignment="1" applyProtection="1">
      <alignment horizontal="center"/>
      <protection locked="0"/>
    </xf>
    <xf numFmtId="3" fontId="0" fillId="0" borderId="4" xfId="0" applyNumberFormat="1" applyBorder="1" applyAlignment="1" applyProtection="1">
      <alignment horizontal="center"/>
      <protection locked="0"/>
    </xf>
    <xf numFmtId="3" fontId="0" fillId="0" borderId="28" xfId="0" applyNumberFormat="1" applyBorder="1" applyProtection="1">
      <protection hidden="1"/>
    </xf>
    <xf numFmtId="3" fontId="0" fillId="0" borderId="36" xfId="0" applyNumberFormat="1" applyBorder="1" applyProtection="1">
      <protection hidden="1"/>
    </xf>
    <xf numFmtId="0" fontId="0" fillId="0" borderId="0" xfId="0" applyAlignment="1">
      <alignment horizontal="right"/>
    </xf>
    <xf numFmtId="164" fontId="0" fillId="2" borderId="0" xfId="0" applyNumberFormat="1" applyFill="1" applyAlignment="1">
      <alignment horizontal="right"/>
    </xf>
    <xf numFmtId="0" fontId="0" fillId="7" borderId="0" xfId="0" applyFont="1" applyFill="1" applyProtection="1">
      <protection hidden="1"/>
    </xf>
    <xf numFmtId="0" fontId="0" fillId="7" borderId="0" xfId="0" applyFill="1" applyProtection="1">
      <protection hidden="1"/>
    </xf>
    <xf numFmtId="164" fontId="3" fillId="7" borderId="0" xfId="0" applyNumberFormat="1" applyFont="1" applyFill="1" applyProtection="1">
      <protection hidden="1"/>
    </xf>
    <xf numFmtId="0" fontId="4" fillId="7" borderId="0" xfId="0" applyFont="1" applyFill="1" applyAlignment="1" applyProtection="1">
      <alignment horizontal="centerContinuous"/>
      <protection hidden="1"/>
    </xf>
    <xf numFmtId="0" fontId="5" fillId="7" borderId="0" xfId="0" applyFont="1" applyFill="1" applyAlignment="1" applyProtection="1">
      <alignment horizontal="centerContinuous"/>
      <protection hidden="1"/>
    </xf>
    <xf numFmtId="164" fontId="5" fillId="7" borderId="0" xfId="0" applyNumberFormat="1" applyFont="1" applyFill="1" applyAlignment="1" applyProtection="1">
      <alignment horizontal="centerContinuous"/>
      <protection hidden="1"/>
    </xf>
    <xf numFmtId="0" fontId="0" fillId="4" borderId="38" xfId="0" applyFill="1" applyBorder="1" applyProtection="1">
      <protection hidden="1"/>
    </xf>
    <xf numFmtId="0" fontId="0" fillId="7" borderId="0" xfId="0" applyFill="1" applyBorder="1" applyProtection="1">
      <protection hidden="1"/>
    </xf>
    <xf numFmtId="0" fontId="0" fillId="4" borderId="1" xfId="0" applyFill="1" applyBorder="1" applyProtection="1">
      <protection hidden="1"/>
    </xf>
    <xf numFmtId="0" fontId="0" fillId="4" borderId="3" xfId="0" applyFill="1" applyBorder="1" applyProtection="1">
      <protection hidden="1"/>
    </xf>
    <xf numFmtId="166" fontId="0" fillId="7" borderId="0" xfId="0" applyNumberFormat="1" applyFill="1" applyBorder="1" applyAlignment="1" applyProtection="1">
      <alignment horizontal="left"/>
      <protection hidden="1"/>
    </xf>
    <xf numFmtId="164" fontId="0" fillId="7" borderId="0" xfId="0" applyNumberFormat="1" applyFill="1" applyProtection="1">
      <protection hidden="1"/>
    </xf>
    <xf numFmtId="166" fontId="0" fillId="0" borderId="0" xfId="0" applyNumberFormat="1" applyBorder="1" applyAlignment="1" applyProtection="1">
      <alignment horizontal="left"/>
      <protection hidden="1"/>
    </xf>
    <xf numFmtId="0" fontId="2" fillId="2" borderId="30" xfId="0" applyFont="1" applyFill="1" applyBorder="1" applyAlignment="1" applyProtection="1">
      <alignment horizontal="center"/>
      <protection hidden="1"/>
    </xf>
    <xf numFmtId="0" fontId="2" fillId="2" borderId="39" xfId="0" applyFont="1" applyFill="1" applyBorder="1" applyAlignment="1" applyProtection="1">
      <alignment horizontal="center"/>
      <protection hidden="1"/>
    </xf>
    <xf numFmtId="0" fontId="2" fillId="3" borderId="31" xfId="0" applyFont="1" applyFill="1" applyBorder="1" applyAlignment="1" applyProtection="1">
      <alignment horizontal="centerContinuous"/>
      <protection hidden="1"/>
    </xf>
    <xf numFmtId="0" fontId="0" fillId="7" borderId="0" xfId="0" applyFill="1" applyAlignment="1" applyProtection="1">
      <alignment horizontal="center"/>
      <protection hidden="1"/>
    </xf>
    <xf numFmtId="0" fontId="2" fillId="6" borderId="30" xfId="0" applyFont="1" applyFill="1" applyBorder="1" applyAlignment="1" applyProtection="1">
      <alignment horizontal="centerContinuous"/>
      <protection hidden="1"/>
    </xf>
    <xf numFmtId="164" fontId="2" fillId="6" borderId="31" xfId="0" applyNumberFormat="1" applyFont="1" applyFill="1" applyBorder="1" applyAlignment="1" applyProtection="1">
      <alignment horizontal="centerContinuous"/>
      <protection hidden="1"/>
    </xf>
    <xf numFmtId="0" fontId="2" fillId="2" borderId="24" xfId="0" applyFont="1" applyFill="1" applyBorder="1" applyProtection="1">
      <protection hidden="1"/>
    </xf>
    <xf numFmtId="0" fontId="2" fillId="2" borderId="26" xfId="0" applyFont="1" applyFill="1" applyBorder="1" applyProtection="1">
      <protection hidden="1"/>
    </xf>
    <xf numFmtId="0" fontId="2" fillId="2" borderId="25" xfId="0" applyFont="1" applyFill="1" applyBorder="1" applyAlignment="1" applyProtection="1">
      <alignment horizontal="center"/>
      <protection hidden="1"/>
    </xf>
    <xf numFmtId="0" fontId="2" fillId="3" borderId="27" xfId="0" applyFont="1" applyFill="1" applyBorder="1" applyAlignment="1" applyProtection="1">
      <alignment horizontal="center" wrapText="1"/>
      <protection hidden="1"/>
    </xf>
    <xf numFmtId="0" fontId="2" fillId="7" borderId="19" xfId="0" applyFont="1" applyFill="1" applyBorder="1" applyAlignment="1" applyProtection="1">
      <alignment horizontal="centerContinuous"/>
      <protection hidden="1"/>
    </xf>
    <xf numFmtId="0" fontId="2" fillId="6" borderId="24" xfId="0" applyFont="1" applyFill="1" applyBorder="1" applyAlignment="1" applyProtection="1">
      <alignment horizontal="center" wrapText="1"/>
      <protection hidden="1"/>
    </xf>
    <xf numFmtId="0" fontId="2" fillId="6" borderId="26" xfId="0" applyFont="1" applyFill="1" applyBorder="1" applyAlignment="1" applyProtection="1">
      <alignment horizontal="center" wrapText="1"/>
      <protection hidden="1"/>
    </xf>
    <xf numFmtId="0" fontId="2" fillId="6" borderId="26" xfId="0" applyFont="1" applyFill="1" applyBorder="1" applyAlignment="1" applyProtection="1">
      <alignment horizontal="center"/>
      <protection hidden="1"/>
    </xf>
    <xf numFmtId="164" fontId="2" fillId="6" borderId="27" xfId="0" applyNumberFormat="1" applyFont="1" applyFill="1" applyBorder="1" applyAlignment="1" applyProtection="1">
      <alignment horizontal="center" wrapText="1"/>
      <protection hidden="1"/>
    </xf>
    <xf numFmtId="0" fontId="0" fillId="0" borderId="23" xfId="0" applyBorder="1" applyAlignment="1" applyProtection="1">
      <alignment horizontal="center"/>
      <protection hidden="1"/>
    </xf>
    <xf numFmtId="0" fontId="2" fillId="7" borderId="19" xfId="0" applyFont="1" applyFill="1" applyBorder="1" applyAlignment="1" applyProtection="1">
      <alignment horizontal="center" wrapText="1"/>
      <protection hidden="1"/>
    </xf>
    <xf numFmtId="0" fontId="0" fillId="0" borderId="32" xfId="0" applyBorder="1" applyAlignment="1" applyProtection="1">
      <alignment horizontal="center"/>
      <protection hidden="1"/>
    </xf>
    <xf numFmtId="0" fontId="0" fillId="7" borderId="19" xfId="0" applyFill="1" applyBorder="1" applyAlignment="1" applyProtection="1">
      <alignment horizontal="center"/>
      <protection hidden="1"/>
    </xf>
    <xf numFmtId="0" fontId="0" fillId="7" borderId="0" xfId="0" applyFill="1" applyBorder="1" applyAlignment="1" applyProtection="1">
      <alignment horizontal="center"/>
      <protection hidden="1"/>
    </xf>
    <xf numFmtId="0" fontId="0" fillId="0" borderId="0" xfId="0" applyProtection="1">
      <protection hidden="1"/>
    </xf>
    <xf numFmtId="0" fontId="2" fillId="7" borderId="0" xfId="0" applyFont="1" applyFill="1" applyAlignment="1" applyProtection="1">
      <alignment horizontal="right"/>
      <protection hidden="1"/>
    </xf>
    <xf numFmtId="164" fontId="2" fillId="7" borderId="0" xfId="0" applyNumberFormat="1" applyFont="1" applyFill="1" applyProtection="1">
      <protection hidden="1"/>
    </xf>
    <xf numFmtId="0" fontId="0" fillId="0" borderId="33" xfId="0" applyBorder="1" applyAlignment="1" applyProtection="1">
      <alignment horizontal="center"/>
      <protection hidden="1"/>
    </xf>
    <xf numFmtId="164" fontId="6" fillId="7" borderId="0" xfId="0" applyNumberFormat="1" applyFont="1" applyFill="1" applyAlignment="1" applyProtection="1">
      <alignment horizontal="left"/>
      <protection hidden="1"/>
    </xf>
    <xf numFmtId="0" fontId="0" fillId="7" borderId="0" xfId="0" applyFill="1" applyAlignment="1">
      <alignment horizontal="centerContinuous"/>
    </xf>
    <xf numFmtId="0" fontId="0" fillId="2" borderId="40" xfId="0" applyFill="1" applyBorder="1"/>
    <xf numFmtId="0" fontId="0" fillId="2" borderId="41" xfId="0" applyFill="1" applyBorder="1"/>
    <xf numFmtId="0" fontId="0" fillId="2" borderId="6" xfId="0" applyFill="1" applyBorder="1"/>
    <xf numFmtId="0" fontId="0" fillId="6" borderId="40" xfId="0" applyFill="1" applyBorder="1"/>
    <xf numFmtId="0" fontId="0" fillId="6" borderId="41" xfId="0" applyFill="1" applyBorder="1"/>
    <xf numFmtId="0" fontId="0" fillId="6" borderId="6" xfId="0" applyFill="1" applyBorder="1"/>
    <xf numFmtId="0" fontId="0" fillId="6" borderId="42" xfId="0" applyFill="1" applyBorder="1"/>
    <xf numFmtId="0" fontId="0" fillId="6" borderId="43" xfId="0" applyFill="1" applyBorder="1"/>
    <xf numFmtId="0" fontId="0" fillId="6" borderId="44" xfId="0" applyFill="1" applyBorder="1"/>
    <xf numFmtId="0" fontId="0" fillId="6" borderId="45" xfId="0" applyFill="1" applyBorder="1"/>
    <xf numFmtId="0" fontId="0" fillId="6" borderId="5" xfId="0" applyFill="1" applyBorder="1"/>
    <xf numFmtId="0" fontId="0" fillId="6" borderId="7" xfId="0" applyFill="1" applyBorder="1"/>
    <xf numFmtId="0" fontId="0" fillId="2" borderId="42" xfId="0" applyFill="1" applyBorder="1"/>
    <xf numFmtId="0" fontId="0" fillId="2" borderId="43" xfId="0" applyFill="1" applyBorder="1"/>
    <xf numFmtId="0" fontId="0" fillId="2" borderId="5" xfId="0" applyFill="1" applyBorder="1"/>
    <xf numFmtId="0" fontId="0" fillId="2" borderId="7" xfId="0" applyFill="1" applyBorder="1"/>
    <xf numFmtId="0" fontId="0" fillId="2" borderId="44" xfId="0" applyFill="1" applyBorder="1"/>
    <xf numFmtId="0" fontId="0" fillId="2" borderId="45" xfId="0" applyFill="1" applyBorder="1"/>
    <xf numFmtId="0" fontId="0" fillId="6" borderId="34" xfId="0" applyFill="1" applyBorder="1"/>
    <xf numFmtId="0" fontId="0" fillId="6" borderId="35" xfId="0" applyFill="1" applyBorder="1"/>
    <xf numFmtId="0" fontId="0" fillId="6" borderId="37" xfId="0" applyFill="1" applyBorder="1"/>
    <xf numFmtId="0" fontId="2" fillId="4" borderId="9" xfId="0" applyFont="1" applyFill="1" applyBorder="1" applyAlignment="1">
      <alignment wrapText="1"/>
    </xf>
    <xf numFmtId="0" fontId="7" fillId="7" borderId="0" xfId="0" applyFont="1" applyFill="1" applyAlignment="1" applyProtection="1">
      <alignment horizontal="left"/>
      <protection hidden="1"/>
    </xf>
    <xf numFmtId="0" fontId="0" fillId="0" borderId="50" xfId="0" applyBorder="1"/>
    <xf numFmtId="0" fontId="0" fillId="0" borderId="15" xfId="0" applyBorder="1"/>
    <xf numFmtId="0" fontId="0" fillId="0" borderId="14" xfId="0" applyBorder="1"/>
    <xf numFmtId="0" fontId="0" fillId="0" borderId="51" xfId="0" applyBorder="1"/>
    <xf numFmtId="0" fontId="0" fillId="0" borderId="18" xfId="0" applyBorder="1"/>
    <xf numFmtId="0" fontId="0" fillId="0" borderId="28" xfId="0" applyBorder="1"/>
    <xf numFmtId="0" fontId="0" fillId="0" borderId="22" xfId="0" applyBorder="1"/>
    <xf numFmtId="0" fontId="0" fillId="0" borderId="21" xfId="0" applyBorder="1"/>
    <xf numFmtId="0" fontId="0" fillId="0" borderId="50" xfId="0" applyFont="1" applyBorder="1"/>
    <xf numFmtId="0" fontId="0" fillId="0" borderId="0" xfId="0" applyFont="1" applyBorder="1"/>
    <xf numFmtId="0" fontId="2" fillId="7" borderId="0" xfId="0" applyFont="1" applyFill="1" applyAlignment="1">
      <alignment horizontal="left"/>
    </xf>
    <xf numFmtId="0" fontId="7" fillId="2" borderId="29" xfId="0" applyFont="1" applyFill="1" applyBorder="1" applyAlignment="1" applyProtection="1">
      <alignment horizontal="left"/>
      <protection hidden="1"/>
    </xf>
    <xf numFmtId="0" fontId="7" fillId="6" borderId="29" xfId="0" applyFont="1" applyFill="1" applyBorder="1" applyAlignment="1" applyProtection="1">
      <alignment horizontal="centerContinuous"/>
      <protection hidden="1"/>
    </xf>
    <xf numFmtId="0" fontId="0" fillId="5" borderId="15" xfId="0" applyFill="1" applyBorder="1" applyAlignment="1" applyProtection="1">
      <alignment horizontal="right"/>
      <protection hidden="1"/>
    </xf>
    <xf numFmtId="3" fontId="0" fillId="5" borderId="15" xfId="0" applyNumberFormat="1" applyFill="1" applyBorder="1" applyAlignment="1" applyProtection="1">
      <alignment horizontal="right"/>
      <protection hidden="1"/>
    </xf>
    <xf numFmtId="164" fontId="0" fillId="5" borderId="19" xfId="0" applyNumberFormat="1" applyFill="1" applyBorder="1" applyProtection="1">
      <protection hidden="1"/>
    </xf>
    <xf numFmtId="0" fontId="0" fillId="5" borderId="0" xfId="0" applyFill="1" applyBorder="1" applyAlignment="1" applyProtection="1">
      <alignment horizontal="right"/>
      <protection hidden="1"/>
    </xf>
    <xf numFmtId="3" fontId="0" fillId="5" borderId="0" xfId="0" applyNumberFormat="1" applyFill="1" applyBorder="1" applyAlignment="1" applyProtection="1">
      <alignment horizontal="right"/>
      <protection hidden="1"/>
    </xf>
    <xf numFmtId="0" fontId="0" fillId="5" borderId="22" xfId="0" applyFill="1" applyBorder="1" applyAlignment="1" applyProtection="1">
      <alignment horizontal="right"/>
      <protection hidden="1"/>
    </xf>
    <xf numFmtId="3" fontId="0" fillId="5" borderId="22" xfId="0" applyNumberFormat="1" applyFill="1" applyBorder="1" applyAlignment="1" applyProtection="1">
      <alignment horizontal="right"/>
      <protection hidden="1"/>
    </xf>
    <xf numFmtId="164" fontId="0" fillId="5" borderId="16" xfId="0" applyNumberFormat="1" applyFill="1" applyBorder="1" applyProtection="1">
      <protection hidden="1"/>
    </xf>
    <xf numFmtId="164" fontId="0" fillId="5" borderId="23" xfId="0" applyNumberFormat="1" applyFill="1" applyBorder="1" applyProtection="1">
      <protection hidden="1"/>
    </xf>
    <xf numFmtId="0" fontId="0" fillId="5" borderId="26" xfId="0" applyFill="1" applyBorder="1" applyAlignment="1" applyProtection="1">
      <alignment horizontal="right"/>
      <protection hidden="1"/>
    </xf>
    <xf numFmtId="3" fontId="0" fillId="5" borderId="26" xfId="0" applyNumberFormat="1" applyFill="1" applyBorder="1" applyAlignment="1" applyProtection="1">
      <alignment horizontal="right"/>
      <protection hidden="1"/>
    </xf>
    <xf numFmtId="164" fontId="0" fillId="5" borderId="27" xfId="0" applyNumberFormat="1" applyFill="1" applyBorder="1" applyProtection="1">
      <protection hidden="1"/>
    </xf>
    <xf numFmtId="0" fontId="0" fillId="5" borderId="42" xfId="0" applyFill="1" applyBorder="1"/>
    <xf numFmtId="0" fontId="0" fillId="5" borderId="40" xfId="0" applyFill="1" applyBorder="1"/>
    <xf numFmtId="0" fontId="0" fillId="5" borderId="43" xfId="0" applyFill="1" applyBorder="1"/>
    <xf numFmtId="0" fontId="0" fillId="5" borderId="44" xfId="0" applyFill="1" applyBorder="1"/>
    <xf numFmtId="0" fontId="0" fillId="5" borderId="41" xfId="0" applyFill="1" applyBorder="1"/>
    <xf numFmtId="0" fontId="0" fillId="5" borderId="45" xfId="0" applyFill="1" applyBorder="1"/>
    <xf numFmtId="0" fontId="2" fillId="4" borderId="38" xfId="0" applyFont="1" applyFill="1" applyBorder="1" applyAlignment="1">
      <alignment wrapText="1"/>
    </xf>
    <xf numFmtId="0" fontId="2" fillId="4" borderId="46" xfId="0" applyFont="1" applyFill="1" applyBorder="1" applyAlignment="1">
      <alignment wrapText="1"/>
    </xf>
    <xf numFmtId="0" fontId="2" fillId="4" borderId="46" xfId="0" applyFont="1" applyFill="1" applyBorder="1"/>
    <xf numFmtId="0" fontId="0" fillId="2" borderId="19" xfId="0" applyFont="1" applyFill="1" applyBorder="1" applyAlignment="1">
      <alignment wrapText="1"/>
    </xf>
    <xf numFmtId="0" fontId="2" fillId="4" borderId="47" xfId="0" applyFont="1" applyFill="1" applyBorder="1" applyAlignment="1">
      <alignment horizontal="center" wrapText="1"/>
    </xf>
    <xf numFmtId="0" fontId="0" fillId="2" borderId="17" xfId="0" applyFont="1" applyFill="1" applyBorder="1" applyAlignment="1">
      <alignment wrapText="1"/>
    </xf>
    <xf numFmtId="0" fontId="0" fillId="2" borderId="41" xfId="0" applyFont="1" applyFill="1" applyBorder="1" applyAlignment="1">
      <alignment wrapText="1"/>
    </xf>
    <xf numFmtId="0" fontId="0" fillId="2" borderId="41" xfId="0" applyFont="1" applyFill="1" applyBorder="1"/>
    <xf numFmtId="0" fontId="0" fillId="0" borderId="51" xfId="0" applyFont="1" applyBorder="1"/>
    <xf numFmtId="0" fontId="0" fillId="0" borderId="28" xfId="0" applyFont="1" applyBorder="1"/>
    <xf numFmtId="0" fontId="0" fillId="0" borderId="22" xfId="0" applyFont="1" applyFill="1" applyBorder="1"/>
    <xf numFmtId="0" fontId="0" fillId="0" borderId="0" xfId="0" applyFont="1" applyFill="1" applyBorder="1"/>
    <xf numFmtId="0" fontId="2" fillId="7" borderId="0" xfId="0" applyFont="1" applyFill="1" applyBorder="1" applyAlignment="1" applyProtection="1">
      <alignment horizontal="center"/>
      <protection locked="0"/>
    </xf>
    <xf numFmtId="0" fontId="8" fillId="0" borderId="33" xfId="2" applyBorder="1" applyProtection="1">
      <protection locked="0"/>
    </xf>
    <xf numFmtId="0" fontId="0" fillId="0" borderId="0" xfId="0" applyFill="1" applyBorder="1"/>
    <xf numFmtId="166" fontId="0" fillId="7" borderId="2" xfId="0" applyNumberFormat="1" applyFill="1" applyBorder="1" applyAlignment="1" applyProtection="1">
      <alignment horizontal="left"/>
      <protection hidden="1"/>
    </xf>
    <xf numFmtId="166" fontId="0" fillId="7" borderId="48" xfId="0" applyNumberFormat="1" applyFill="1" applyBorder="1" applyAlignment="1" applyProtection="1">
      <alignment horizontal="left"/>
      <protection hidden="1"/>
    </xf>
    <xf numFmtId="166" fontId="0" fillId="7" borderId="4" xfId="0" applyNumberFormat="1" applyFill="1" applyBorder="1" applyAlignment="1" applyProtection="1">
      <alignment horizontal="left"/>
      <protection hidden="1"/>
    </xf>
    <xf numFmtId="166" fontId="0" fillId="7" borderId="49" xfId="0" applyNumberFormat="1" applyFill="1" applyBorder="1" applyAlignment="1" applyProtection="1">
      <alignment horizontal="left"/>
      <protection hidden="1"/>
    </xf>
    <xf numFmtId="0" fontId="8" fillId="0" borderId="0" xfId="2" applyBorder="1" applyProtection="1">
      <protection locked="0"/>
    </xf>
    <xf numFmtId="0" fontId="0" fillId="0" borderId="0" xfId="0" applyBorder="1" applyProtection="1">
      <protection locked="0"/>
    </xf>
    <xf numFmtId="0" fontId="0" fillId="0" borderId="19" xfId="0" applyBorder="1" applyProtection="1">
      <protection locked="0"/>
    </xf>
    <xf numFmtId="49" fontId="0" fillId="7" borderId="46" xfId="0" applyNumberFormat="1" applyFill="1" applyBorder="1" applyAlignment="1" applyProtection="1">
      <alignment horizontal="left"/>
      <protection locked="0"/>
    </xf>
    <xf numFmtId="49" fontId="0" fillId="7" borderId="47" xfId="0" applyNumberFormat="1" applyFill="1" applyBorder="1" applyAlignment="1" applyProtection="1">
      <alignment horizontal="left"/>
      <protection locked="0"/>
    </xf>
    <xf numFmtId="49" fontId="0" fillId="0" borderId="2" xfId="0" applyNumberFormat="1" applyBorder="1" applyAlignment="1" applyProtection="1">
      <alignment horizontal="left"/>
      <protection locked="0"/>
    </xf>
    <xf numFmtId="49" fontId="0" fillId="0" borderId="48" xfId="0" applyNumberFormat="1" applyBorder="1" applyAlignment="1" applyProtection="1">
      <alignment horizontal="left"/>
      <protection locked="0"/>
    </xf>
    <xf numFmtId="49" fontId="0" fillId="0" borderId="2" xfId="0" applyNumberFormat="1" applyBorder="1" applyProtection="1">
      <protection locked="0"/>
    </xf>
    <xf numFmtId="49" fontId="0" fillId="0" borderId="48" xfId="0" applyNumberFormat="1" applyBorder="1" applyProtection="1">
      <protection locked="0"/>
    </xf>
  </cellXfs>
  <cellStyles count="3">
    <cellStyle name="Hyperlink" xfId="2" builtinId="8"/>
    <cellStyle name="Normal" xfId="0" builtinId="0"/>
    <cellStyle name="Normal 2" xfId="1" xr:uid="{00000000-0005-0000-0000-000002000000}"/>
  </cellStyles>
  <dxfs count="5">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1</xdr:rowOff>
    </xdr:from>
    <xdr:to>
      <xdr:col>2</xdr:col>
      <xdr:colOff>742950</xdr:colOff>
      <xdr:row>2</xdr:row>
      <xdr:rowOff>121661</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 y="1"/>
          <a:ext cx="1879599" cy="48572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9</xdr:col>
      <xdr:colOff>565150</xdr:colOff>
      <xdr:row>1</xdr:row>
      <xdr:rowOff>139700</xdr:rowOff>
    </xdr:from>
    <xdr:ext cx="3124200" cy="2146300"/>
    <xdr:sp macro="" textlink="">
      <xdr:nvSpPr>
        <xdr:cNvPr id="3" name="TextBox 2">
          <a:extLst>
            <a:ext uri="{FF2B5EF4-FFF2-40B4-BE49-F238E27FC236}">
              <a16:creationId xmlns:a16="http://schemas.microsoft.com/office/drawing/2014/main" id="{00000000-0008-0000-0500-000003000000}"/>
            </a:ext>
          </a:extLst>
        </xdr:cNvPr>
        <xdr:cNvSpPr txBox="1"/>
      </xdr:nvSpPr>
      <xdr:spPr>
        <a:xfrm>
          <a:off x="6051550" y="323850"/>
          <a:ext cx="3124200" cy="2146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twoCellAnchor>
    <xdr:from>
      <xdr:col>0</xdr:col>
      <xdr:colOff>93133</xdr:colOff>
      <xdr:row>0</xdr:row>
      <xdr:rowOff>76200</xdr:rowOff>
    </xdr:from>
    <xdr:to>
      <xdr:col>8</xdr:col>
      <xdr:colOff>194733</xdr:colOff>
      <xdr:row>42</xdr:row>
      <xdr:rowOff>0</xdr:rowOff>
    </xdr:to>
    <xdr:sp macro="" textlink="">
      <xdr:nvSpPr>
        <xdr:cNvPr id="5" name="TextBox 4">
          <a:extLst>
            <a:ext uri="{FF2B5EF4-FFF2-40B4-BE49-F238E27FC236}">
              <a16:creationId xmlns:a16="http://schemas.microsoft.com/office/drawing/2014/main" id="{00000000-0008-0000-0500-000005000000}"/>
            </a:ext>
          </a:extLst>
        </xdr:cNvPr>
        <xdr:cNvSpPr txBox="1"/>
      </xdr:nvSpPr>
      <xdr:spPr>
        <a:xfrm>
          <a:off x="93133" y="76200"/>
          <a:ext cx="4978400" cy="76581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How the Quote is Used</a:t>
          </a:r>
        </a:p>
        <a:p>
          <a:endParaRPr lang="en-US" sz="1100"/>
        </a:p>
        <a:p>
          <a:r>
            <a:rPr lang="en-US" sz="1100"/>
            <a:t>The Cambium Care Plus Quoting Tool is used to create a price quotation as the basis for initiating or renewing the Cambium Care Plus technical support program.  For details on Cambium Care</a:t>
          </a:r>
          <a:r>
            <a:rPr lang="en-US" sz="1100" baseline="0"/>
            <a:t> Plus and what it includes, see the "Cambium Care Services Guide".  </a:t>
          </a:r>
          <a:r>
            <a:rPr lang="en-US" sz="1100"/>
            <a:t>For details for how to order, see the "Cambium Care Plus Ordering Guide".  These documents</a:t>
          </a:r>
          <a:r>
            <a:rPr lang="en-US" sz="1100" baseline="0"/>
            <a:t> and the most recent version of the Cambium Care Plus Quoting tool are posted at </a:t>
          </a:r>
          <a:r>
            <a:rPr lang="en-US" sz="1100"/>
            <a:t>http://www.cambiumnetworks.com/support/cambium-care.  The completed quote can be used by a value-added reseller or Advanced Partner to enter a sales order for Cambium Care Plus.</a:t>
          </a:r>
        </a:p>
        <a:p>
          <a:endParaRPr lang="en-US" sz="1100"/>
        </a:p>
        <a:p>
          <a:r>
            <a:rPr lang="en-US" sz="1100" b="1" i="0" u="none" strike="noStrike">
              <a:solidFill>
                <a:schemeClr val="dk1"/>
              </a:solidFill>
              <a:effectLst/>
              <a:latin typeface="+mn-lt"/>
              <a:ea typeface="+mn-ea"/>
              <a:cs typeface="+mn-cs"/>
            </a:rPr>
            <a:t>Who can Complete a Quote?</a:t>
          </a:r>
          <a:r>
            <a:rPr lang="en-US"/>
            <a:t> </a:t>
          </a:r>
        </a:p>
        <a:p>
          <a:endParaRPr lang="en-US" sz="1100"/>
        </a:p>
        <a:p>
          <a:r>
            <a:rPr lang="en-US" sz="1100"/>
            <a:t>The Cambium Care Plus Quoting Tool may be used by an end-customer, channel partner, or Cambium Networks.</a:t>
          </a:r>
          <a:r>
            <a:rPr lang="en-US" sz="1100" baseline="0"/>
            <a:t>  For assistance with quotes and questions about Cambium Care, contact an authorized Cambium channel partner or click "Request a Quote" on the Cambium web site.</a:t>
          </a:r>
          <a:endParaRPr lang="en-US" sz="1100"/>
        </a:p>
        <a:p>
          <a:endParaRPr lang="en-US" sz="1100"/>
        </a:p>
        <a:p>
          <a:r>
            <a:rPr lang="en-US" sz="1100" b="1"/>
            <a:t>Definitions of Key Terms</a:t>
          </a:r>
        </a:p>
        <a:p>
          <a:endParaRPr lang="en-US" sz="1100"/>
        </a:p>
        <a:p>
          <a:r>
            <a:rPr lang="en-US" sz="1100" u="sng"/>
            <a:t>Service Category:</a:t>
          </a:r>
          <a:r>
            <a:rPr lang="en-US" sz="1100"/>
            <a:t>  </a:t>
          </a:r>
          <a:r>
            <a:rPr lang="en-US" sz="1100">
              <a:solidFill>
                <a:schemeClr val="dk1"/>
              </a:solidFill>
              <a:effectLst/>
              <a:latin typeface="+mn-lt"/>
              <a:ea typeface="+mn-ea"/>
              <a:cs typeface="+mn-cs"/>
            </a:rPr>
            <a:t>Cambium has a broad product line with many product families and thousands of part numbers.  To simplify pricing, we have categorized our network</a:t>
          </a:r>
          <a:r>
            <a:rPr lang="en-US" sz="1100" baseline="0">
              <a:solidFill>
                <a:schemeClr val="dk1"/>
              </a:solidFill>
              <a:effectLst/>
              <a:latin typeface="+mn-lt"/>
              <a:ea typeface="+mn-ea"/>
              <a:cs typeface="+mn-cs"/>
            </a:rPr>
            <a:t> infrastructure</a:t>
          </a:r>
          <a:r>
            <a:rPr lang="en-US" sz="1100">
              <a:solidFill>
                <a:schemeClr val="dk1"/>
              </a:solidFill>
              <a:effectLst/>
              <a:latin typeface="+mn-lt"/>
              <a:ea typeface="+mn-ea"/>
              <a:cs typeface="+mn-cs"/>
            </a:rPr>
            <a:t> products into Service Categories that cluster products of similar price, features, and support complexity together.</a:t>
          </a:r>
          <a:r>
            <a:rPr lang="en-US" sz="1100"/>
            <a:t>   </a:t>
          </a:r>
        </a:p>
        <a:p>
          <a:endParaRPr lang="en-US" sz="1100"/>
        </a:p>
        <a:p>
          <a:r>
            <a:rPr lang="en-US" sz="1100" u="sng"/>
            <a:t>Price Tiers:</a:t>
          </a:r>
          <a:r>
            <a:rPr lang="en-US" sz="1100"/>
            <a:t>  </a:t>
          </a:r>
          <a:r>
            <a:rPr lang="en-US" sz="1100">
              <a:solidFill>
                <a:schemeClr val="dk1"/>
              </a:solidFill>
              <a:effectLst/>
              <a:latin typeface="+mn-lt"/>
              <a:ea typeface="+mn-ea"/>
              <a:cs typeface="+mn-cs"/>
            </a:rPr>
            <a:t>Each Service Category has five price tiers based on device quantity.  Each tier is defined by a range of device quantities and is assigned a unit price.  As device quantities increase, unit prices decrease.  Therefore the larger the network, the lower the per-device price.</a:t>
          </a:r>
          <a:endParaRPr lang="en-US" sz="1100" baseline="0"/>
        </a:p>
        <a:p>
          <a:endParaRPr lang="en-US" sz="1100" baseline="0"/>
        </a:p>
        <a:p>
          <a:r>
            <a:rPr lang="en-US" sz="1100" u="sng" baseline="0"/>
            <a:t>Price List:</a:t>
          </a:r>
          <a:r>
            <a:rPr lang="en-US" sz="1100" baseline="0"/>
            <a:t>  Details of the part numbers and prices for the Service Categories and their respective Price Tiers is listed in the "Service Categories-Price Tiers" tab below.</a:t>
          </a:r>
        </a:p>
        <a:p>
          <a:endParaRPr lang="en-US" sz="1100" baseline="0"/>
        </a:p>
        <a:p>
          <a:r>
            <a:rPr lang="en-US" sz="1100" u="sng"/>
            <a:t>Coverage Period:</a:t>
          </a:r>
          <a:r>
            <a:rPr lang="en-US" sz="1100"/>
            <a:t>  </a:t>
          </a:r>
          <a:r>
            <a:rPr lang="en-US" sz="1100">
              <a:solidFill>
                <a:schemeClr val="dk1"/>
              </a:solidFill>
              <a:effectLst/>
              <a:latin typeface="+mn-lt"/>
              <a:ea typeface="+mn-ea"/>
              <a:cs typeface="+mn-cs"/>
            </a:rPr>
            <a:t>Cambium Care Plus pricing is for one year of technical support coverage.  Coverage commences when the end-customer accepts the terms and conditions.  All new devices added to your network during the coverage period are covered at no additional charge.  Multi-year</a:t>
          </a:r>
          <a:r>
            <a:rPr lang="en-US" sz="1100" baseline="0">
              <a:solidFill>
                <a:schemeClr val="dk1"/>
              </a:solidFill>
              <a:effectLst/>
              <a:latin typeface="+mn-lt"/>
              <a:ea typeface="+mn-ea"/>
              <a:cs typeface="+mn-cs"/>
            </a:rPr>
            <a:t> discounts are not available for Cambium Care Plus.  However they are available for Cambium Care Prime.</a:t>
          </a:r>
          <a:endParaRPr lang="en-US" sz="1100"/>
        </a:p>
      </xdr:txBody>
    </xdr:sp>
    <xdr:clientData/>
  </xdr:twoCellAnchor>
  <xdr:twoCellAnchor>
    <xdr:from>
      <xdr:col>8</xdr:col>
      <xdr:colOff>292100</xdr:colOff>
      <xdr:row>0</xdr:row>
      <xdr:rowOff>88900</xdr:rowOff>
    </xdr:from>
    <xdr:to>
      <xdr:col>16</xdr:col>
      <xdr:colOff>533400</xdr:colOff>
      <xdr:row>41</xdr:row>
      <xdr:rowOff>171450</xdr:rowOff>
    </xdr:to>
    <xdr:sp macro="" textlink="">
      <xdr:nvSpPr>
        <xdr:cNvPr id="6" name="TextBox 5">
          <a:extLst>
            <a:ext uri="{FF2B5EF4-FFF2-40B4-BE49-F238E27FC236}">
              <a16:creationId xmlns:a16="http://schemas.microsoft.com/office/drawing/2014/main" id="{00000000-0008-0000-0500-000006000000}"/>
            </a:ext>
          </a:extLst>
        </xdr:cNvPr>
        <xdr:cNvSpPr txBox="1"/>
      </xdr:nvSpPr>
      <xdr:spPr>
        <a:xfrm>
          <a:off x="5168900" y="88900"/>
          <a:ext cx="4972050" cy="76327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Creating</a:t>
          </a:r>
          <a:r>
            <a:rPr lang="en-US" sz="1100" b="1" baseline="0"/>
            <a:t> a Quote </a:t>
          </a:r>
          <a:r>
            <a:rPr lang="en-US" sz="1100" b="1"/>
            <a:t>("End-Customer</a:t>
          </a:r>
          <a:r>
            <a:rPr lang="en-US" sz="1100" b="1" baseline="0"/>
            <a:t> </a:t>
          </a:r>
          <a:r>
            <a:rPr lang="en-US" sz="1100" b="1"/>
            <a:t>Quote"</a:t>
          </a:r>
          <a:r>
            <a:rPr lang="en-US" sz="1100" b="1" baseline="0"/>
            <a:t> Tab)</a:t>
          </a:r>
          <a:endParaRPr lang="en-US" sz="1100" b="1"/>
        </a:p>
        <a:p>
          <a:endParaRPr lang="en-US" sz="1100"/>
        </a:p>
        <a:p>
          <a:r>
            <a:rPr lang="en-US" sz="1100" u="sng"/>
            <a:t>Sales Contact Information: </a:t>
          </a:r>
          <a:r>
            <a:rPr lang="en-US" sz="1100" u="none" baseline="0"/>
            <a:t>  If the quote is completed by a sales organization, enter the requested details.  Quote Number, Quote Date, and Expiration Date are automatically calculated.  If a quote is saved and reopened, the Quote Number and Date will be recalculated.</a:t>
          </a:r>
          <a:endParaRPr lang="en-US" sz="1100" u="sng"/>
        </a:p>
        <a:p>
          <a:endParaRPr lang="en-US" sz="1100" u="sng"/>
        </a:p>
        <a:p>
          <a:r>
            <a:rPr lang="en-US" sz="1100" u="sng"/>
            <a:t>Customer Contact Information</a:t>
          </a:r>
          <a:r>
            <a:rPr lang="en-US" sz="1100" u="sng" baseline="0"/>
            <a:t>:</a:t>
          </a:r>
          <a:r>
            <a:rPr lang="en-US" sz="1100" baseline="0"/>
            <a:t>  Enter the requested contact details.  </a:t>
          </a:r>
        </a:p>
        <a:p>
          <a:endParaRPr lang="en-US" sz="1100" baseline="0"/>
        </a:p>
        <a:p>
          <a:r>
            <a:rPr lang="en-US" sz="1100" u="sng"/>
            <a:t>Infrastructure Device List</a:t>
          </a:r>
          <a:r>
            <a:rPr lang="en-US" sz="1100" u="sng" baseline="0"/>
            <a:t>:</a:t>
          </a:r>
          <a:r>
            <a:rPr lang="en-US" sz="1100" u="none" baseline="0"/>
            <a:t>  </a:t>
          </a:r>
          <a:r>
            <a:rPr lang="en-US" sz="1100" u="none" baseline="0">
              <a:solidFill>
                <a:schemeClr val="dk1"/>
              </a:solidFill>
              <a:effectLst/>
              <a:latin typeface="+mn-lt"/>
              <a:ea typeface="+mn-ea"/>
              <a:cs typeface="+mn-cs"/>
            </a:rPr>
            <a:t>Cambium Care Prime pricing is based on the type and quantity of Cambium infrastrucuture devices in the network.  </a:t>
          </a:r>
          <a:r>
            <a:rPr lang="en-US" sz="1100" baseline="0">
              <a:solidFill>
                <a:schemeClr val="dk1"/>
              </a:solidFill>
              <a:effectLst/>
              <a:latin typeface="+mn-lt"/>
              <a:ea typeface="+mn-ea"/>
              <a:cs typeface="+mn-cs"/>
            </a:rPr>
            <a:t>Infrastructure devices are access points, CMM, back-haul radios, and Enterprise WiFi APs.  </a:t>
          </a:r>
          <a:r>
            <a:rPr lang="en-US" sz="1100" u="none" baseline="0">
              <a:solidFill>
                <a:schemeClr val="dk1"/>
              </a:solidFill>
              <a:effectLst/>
              <a:latin typeface="+mn-lt"/>
              <a:ea typeface="+mn-ea"/>
              <a:cs typeface="+mn-cs"/>
            </a:rPr>
            <a:t>Enter the device types by selecting </a:t>
          </a:r>
          <a:r>
            <a:rPr lang="en-US" sz="1100">
              <a:solidFill>
                <a:schemeClr val="dk1"/>
              </a:solidFill>
              <a:effectLst/>
              <a:latin typeface="+mn-lt"/>
              <a:ea typeface="+mn-ea"/>
              <a:cs typeface="+mn-cs"/>
            </a:rPr>
            <a:t>from the drop-down menus under </a:t>
          </a:r>
          <a:r>
            <a:rPr lang="en-US" sz="1100" i="1">
              <a:solidFill>
                <a:schemeClr val="dk1"/>
              </a:solidFill>
              <a:effectLst/>
              <a:latin typeface="+mn-lt"/>
              <a:ea typeface="+mn-ea"/>
              <a:cs typeface="+mn-cs"/>
            </a:rPr>
            <a:t>Product Class</a:t>
          </a:r>
          <a:r>
            <a:rPr lang="en-US" sz="1100">
              <a:solidFill>
                <a:schemeClr val="dk1"/>
              </a:solidFill>
              <a:effectLst/>
              <a:latin typeface="+mn-lt"/>
              <a:ea typeface="+mn-ea"/>
              <a:cs typeface="+mn-cs"/>
            </a:rPr>
            <a:t>, </a:t>
          </a:r>
          <a:r>
            <a:rPr lang="en-US" sz="1100" i="1">
              <a:solidFill>
                <a:schemeClr val="dk1"/>
              </a:solidFill>
              <a:effectLst/>
              <a:latin typeface="+mn-lt"/>
              <a:ea typeface="+mn-ea"/>
              <a:cs typeface="+mn-cs"/>
            </a:rPr>
            <a:t>Product Line</a:t>
          </a:r>
          <a:r>
            <a:rPr lang="en-US" sz="1100">
              <a:solidFill>
                <a:schemeClr val="dk1"/>
              </a:solidFill>
              <a:effectLst/>
              <a:latin typeface="+mn-lt"/>
              <a:ea typeface="+mn-ea"/>
              <a:cs typeface="+mn-cs"/>
            </a:rPr>
            <a:t>, and </a:t>
          </a:r>
          <a:r>
            <a:rPr lang="en-US" sz="1100" i="1">
              <a:solidFill>
                <a:schemeClr val="dk1"/>
              </a:solidFill>
              <a:effectLst/>
              <a:latin typeface="+mn-lt"/>
              <a:ea typeface="+mn-ea"/>
              <a:cs typeface="+mn-cs"/>
            </a:rPr>
            <a:t>Description</a:t>
          </a:r>
          <a:r>
            <a:rPr lang="en-US" sz="1100">
              <a:solidFill>
                <a:schemeClr val="dk1"/>
              </a:solidFill>
              <a:effectLst/>
              <a:latin typeface="+mn-lt"/>
              <a:ea typeface="+mn-ea"/>
              <a:cs typeface="+mn-cs"/>
            </a:rPr>
            <a:t>.  Selecting a device type with these menus displays the corresponding Service Category.  Enter the quantity of each device type that is entered. </a:t>
          </a:r>
        </a:p>
        <a:p>
          <a:endParaRPr lang="en-US" sz="1100" baseline="0">
            <a:solidFill>
              <a:schemeClr val="dk1"/>
            </a:solidFill>
            <a:effectLst/>
            <a:latin typeface="+mn-lt"/>
            <a:ea typeface="+mn-ea"/>
            <a:cs typeface="+mn-cs"/>
          </a:endParaRPr>
        </a:p>
        <a:p>
          <a:r>
            <a:rPr lang="en-US" sz="1100">
              <a:solidFill>
                <a:schemeClr val="dk1"/>
              </a:solidFill>
              <a:effectLst/>
              <a:latin typeface="+mn-lt"/>
              <a:ea typeface="+mn-ea"/>
              <a:cs typeface="+mn-cs"/>
            </a:rPr>
            <a:t>Enter as many products as required to complete the quote.  When the quote is completed, save the file and print to paper or PDF.  If an error is made on any line in the “Infrastructure Device List”, delete the three menu entries and the quantity and enter the correct information.</a:t>
          </a: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If you have more than 10 device types in your network, please contact Cambium Global Services at cambiumcare@cambiumnetworks.com and we will send you a custom Quoting Tool with as many lines as you require.</a:t>
          </a:r>
          <a:r>
            <a:rPr lang="en-US" sz="1100" baseline="0"/>
            <a:t>  </a:t>
          </a:r>
        </a:p>
        <a:p>
          <a:endParaRPr lang="en-US" sz="1100" baseline="0"/>
        </a:p>
        <a:p>
          <a:r>
            <a:rPr lang="en-US" sz="1100" u="sng" baseline="0">
              <a:solidFill>
                <a:schemeClr val="dk1"/>
              </a:solidFill>
              <a:effectLst/>
              <a:latin typeface="+mn-lt"/>
              <a:ea typeface="+mn-ea"/>
              <a:cs typeface="+mn-cs"/>
            </a:rPr>
            <a:t>Cambium Care Prime End-Customer Quote:</a:t>
          </a:r>
          <a:r>
            <a:rPr lang="en-US" sz="1100" baseline="0">
              <a:solidFill>
                <a:schemeClr val="dk1"/>
              </a:solidFill>
              <a:effectLst/>
              <a:latin typeface="+mn-lt"/>
              <a:ea typeface="+mn-ea"/>
              <a:cs typeface="+mn-cs"/>
            </a:rPr>
            <a:t>  Line items in this table are used to calculate the total price quotation.  </a:t>
          </a:r>
          <a:r>
            <a:rPr lang="en-US" sz="1100">
              <a:solidFill>
                <a:schemeClr val="dk1"/>
              </a:solidFill>
              <a:effectLst/>
              <a:latin typeface="+mn-lt"/>
              <a:ea typeface="+mn-ea"/>
              <a:cs typeface="+mn-cs"/>
            </a:rPr>
            <a:t>As device</a:t>
          </a:r>
          <a:r>
            <a:rPr lang="en-US" sz="1100" baseline="0">
              <a:solidFill>
                <a:schemeClr val="dk1"/>
              </a:solidFill>
              <a:effectLst/>
              <a:latin typeface="+mn-lt"/>
              <a:ea typeface="+mn-ea"/>
              <a:cs typeface="+mn-cs"/>
            </a:rPr>
            <a:t> types and quantities are entered</a:t>
          </a:r>
          <a:r>
            <a:rPr lang="en-US" sz="1100">
              <a:solidFill>
                <a:schemeClr val="dk1"/>
              </a:solidFill>
              <a:effectLst/>
              <a:latin typeface="+mn-lt"/>
              <a:ea typeface="+mn-ea"/>
              <a:cs typeface="+mn-cs"/>
            </a:rPr>
            <a:t> in the “Infrastructure Device List”, the line items will change in the "Cambium Care Prime End-Customer</a:t>
          </a:r>
          <a:r>
            <a:rPr lang="en-US" sz="1100" baseline="0">
              <a:solidFill>
                <a:schemeClr val="dk1"/>
              </a:solidFill>
              <a:effectLst/>
              <a:latin typeface="+mn-lt"/>
              <a:ea typeface="+mn-ea"/>
              <a:cs typeface="+mn-cs"/>
            </a:rPr>
            <a:t> Quote" table</a:t>
          </a:r>
          <a:r>
            <a:rPr lang="en-US" sz="1100">
              <a:solidFill>
                <a:schemeClr val="dk1"/>
              </a:solidFill>
              <a:effectLst/>
              <a:latin typeface="+mn-lt"/>
              <a:ea typeface="+mn-ea"/>
              <a:cs typeface="+mn-cs"/>
            </a:rPr>
            <a:t>.  If two or more device types are entered that have the same Service Category in the "Infrastructure" table, the quantities in</a:t>
          </a:r>
          <a:r>
            <a:rPr lang="en-US" sz="1100" baseline="0">
              <a:solidFill>
                <a:schemeClr val="dk1"/>
              </a:solidFill>
              <a:effectLst/>
              <a:latin typeface="+mn-lt"/>
              <a:ea typeface="+mn-ea"/>
              <a:cs typeface="+mn-cs"/>
            </a:rPr>
            <a:t> the "Quote" table </a:t>
          </a:r>
          <a:r>
            <a:rPr lang="en-US" sz="1100">
              <a:solidFill>
                <a:schemeClr val="dk1"/>
              </a:solidFill>
              <a:effectLst/>
              <a:latin typeface="+mn-lt"/>
              <a:ea typeface="+mn-ea"/>
              <a:cs typeface="+mn-cs"/>
            </a:rPr>
            <a:t>are added together in order to take advantage of the most favorable Price Tier</a:t>
          </a:r>
          <a:r>
            <a:rPr lang="en-US" sz="1100" baseline="0">
              <a:solidFill>
                <a:schemeClr val="dk1"/>
              </a:solidFill>
              <a:effectLst/>
              <a:latin typeface="+mn-lt"/>
              <a:ea typeface="+mn-ea"/>
              <a:cs typeface="+mn-cs"/>
            </a:rPr>
            <a:t> for that Service Category.</a:t>
          </a:r>
          <a:endParaRPr lang="en-US">
            <a:effectLst/>
          </a:endParaRPr>
        </a:p>
        <a:p>
          <a:endParaRPr lang="en-US" sz="1100" baseline="0"/>
        </a:p>
        <a:p>
          <a:r>
            <a:rPr lang="en-US" sz="1100" b="1" baseline="0"/>
            <a:t>Placing an Order</a:t>
          </a:r>
        </a:p>
        <a:p>
          <a:endParaRPr lang="en-US" sz="1100" baseline="0"/>
        </a:p>
        <a:p>
          <a:r>
            <a:rPr lang="en-US" sz="1100" baseline="0"/>
            <a:t>The customer will place an order with a VAR or distrubutor in the normal way.  </a:t>
          </a:r>
          <a:r>
            <a:rPr lang="en-US" sz="1100">
              <a:solidFill>
                <a:schemeClr val="dk1"/>
              </a:solidFill>
              <a:effectLst/>
              <a:latin typeface="+mn-lt"/>
              <a:ea typeface="+mn-ea"/>
              <a:cs typeface="+mn-cs"/>
            </a:rPr>
            <a:t>Once the order has been placed with Cambium, the customer will receive an email notifying them to contact Cambium Global Services to register their coverage.   See the "Cambium Care Plus Ordering Guide" for more details.</a:t>
          </a:r>
          <a:endParaRPr lang="en-US" sz="1100" baseline="0"/>
        </a:p>
        <a:p>
          <a:endParaRPr lang="en-US" sz="1100" baseline="0"/>
        </a:p>
        <a:p>
          <a:r>
            <a:rPr lang="en-US" sz="1100" b="1" baseline="0">
              <a:solidFill>
                <a:schemeClr val="dk1"/>
              </a:solidFill>
              <a:effectLst/>
              <a:latin typeface="+mn-lt"/>
              <a:ea typeface="+mn-ea"/>
              <a:cs typeface="+mn-cs"/>
            </a:rPr>
            <a:t>Questions?</a:t>
          </a:r>
        </a:p>
        <a:p>
          <a:endParaRPr lang="en-US">
            <a:effectLst/>
          </a:endParaRPr>
        </a:p>
        <a:p>
          <a:r>
            <a:rPr lang="en-US" sz="1100">
              <a:solidFill>
                <a:schemeClr val="dk1"/>
              </a:solidFill>
              <a:effectLst/>
              <a:latin typeface="+mn-lt"/>
              <a:ea typeface="+mn-ea"/>
              <a:cs typeface="+mn-cs"/>
            </a:rPr>
            <a:t>Send</a:t>
          </a:r>
          <a:r>
            <a:rPr lang="en-US" sz="1100" baseline="0">
              <a:solidFill>
                <a:schemeClr val="dk1"/>
              </a:solidFill>
              <a:effectLst/>
              <a:latin typeface="+mn-lt"/>
              <a:ea typeface="+mn-ea"/>
              <a:cs typeface="+mn-cs"/>
            </a:rPr>
            <a:t> an email to cambiumcare@cambiumnetworks.com.</a:t>
          </a:r>
          <a:endParaRPr lang="en-US">
            <a:effectLst/>
          </a:endParaRPr>
        </a:p>
        <a:p>
          <a:endParaRPr lang="en-US" sz="1100"/>
        </a:p>
        <a:p>
          <a:endParaRPr lang="en-US" sz="1100"/>
        </a:p>
        <a:p>
          <a:endParaRPr 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cambiumnetworks-my.sharepoint.com/personal/mgl010_cambiumnetworks_com/Documents/Documents/-%20Docs/Services/Cambium%20Care/Pricing/Cambium%20Care%20Prime%20Quoting%20Tool%202017-02-0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ustomer Information"/>
      <sheetName val="Quote"/>
      <sheetName val="Instructions"/>
      <sheetName val="Service Categories-Price Tiers"/>
      <sheetName val="Price Data"/>
      <sheetName val="Product Data"/>
      <sheetName val="Master Data"/>
    </sheetNames>
    <sheetDataSet>
      <sheetData sheetId="0"/>
      <sheetData sheetId="1"/>
      <sheetData sheetId="2"/>
      <sheetData sheetId="3"/>
      <sheetData sheetId="4"/>
      <sheetData sheetId="5"/>
      <sheetData sheetId="6">
        <row r="2">
          <cell r="A2" t="str">
            <v>Backhaul</v>
          </cell>
        </row>
        <row r="3">
          <cell r="A3" t="str">
            <v>Access</v>
          </cell>
        </row>
        <row r="4">
          <cell r="A4" t="str">
            <v>WiFi</v>
          </cell>
        </row>
        <row r="5">
          <cell r="A5" t="str">
            <v>IIOT (cnReach)</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U152"/>
  <sheetViews>
    <sheetView tabSelected="1" workbookViewId="0">
      <selection activeCell="C5" sqref="C5:E5"/>
    </sheetView>
  </sheetViews>
  <sheetFormatPr defaultColWidth="8.90625" defaultRowHeight="14.5" x14ac:dyDescent="0.35"/>
  <cols>
    <col min="1" max="1" width="1.6328125" customWidth="1"/>
    <col min="2" max="2" width="14.1796875" customWidth="1"/>
    <col min="3" max="3" width="13.1796875" customWidth="1"/>
    <col min="4" max="4" width="17.1796875" customWidth="1"/>
    <col min="5" max="5" width="9.6328125" customWidth="1"/>
    <col min="6" max="6" width="11.6328125" style="47" customWidth="1"/>
    <col min="7" max="7" width="6.6328125" style="47" customWidth="1"/>
    <col min="8" max="8" width="15.6328125" style="47" customWidth="1"/>
    <col min="9" max="9" width="43.6328125" style="47" customWidth="1"/>
    <col min="12" max="12" width="10.81640625" style="4" customWidth="1"/>
    <col min="13" max="13" width="1.6328125" style="74" customWidth="1"/>
    <col min="14" max="16" width="8.90625" style="73"/>
    <col min="17" max="17" width="8.90625" style="2"/>
  </cols>
  <sheetData>
    <row r="1" spans="1:21" ht="8" customHeight="1" x14ac:dyDescent="0.35">
      <c r="A1" s="121"/>
      <c r="B1" s="105"/>
      <c r="C1" s="105"/>
      <c r="D1" s="105"/>
      <c r="E1" s="105"/>
      <c r="F1" s="106"/>
      <c r="G1" s="106"/>
      <c r="H1" s="106"/>
      <c r="I1" s="106"/>
      <c r="J1" s="105"/>
      <c r="K1" s="105"/>
      <c r="L1" s="122"/>
      <c r="M1" s="106"/>
      <c r="N1" s="105"/>
      <c r="O1" s="105"/>
      <c r="P1" s="105"/>
      <c r="Q1" s="120"/>
      <c r="R1" s="121"/>
      <c r="S1" s="121"/>
      <c r="T1" s="121"/>
      <c r="U1" s="121"/>
    </row>
    <row r="2" spans="1:21" ht="21" x14ac:dyDescent="0.5">
      <c r="A2" s="121"/>
      <c r="B2" s="123" t="s">
        <v>247</v>
      </c>
      <c r="C2" s="124"/>
      <c r="D2" s="124"/>
      <c r="E2" s="124"/>
      <c r="F2" s="124"/>
      <c r="G2" s="124"/>
      <c r="H2" s="124"/>
      <c r="I2" s="124"/>
      <c r="J2" s="124"/>
      <c r="K2" s="124"/>
      <c r="L2" s="125"/>
      <c r="M2" s="106"/>
      <c r="N2" s="105"/>
      <c r="O2" s="105"/>
      <c r="P2" s="105"/>
      <c r="Q2" s="120"/>
      <c r="R2" s="121"/>
      <c r="S2" s="121"/>
      <c r="T2" s="121"/>
      <c r="U2" s="121"/>
    </row>
    <row r="3" spans="1:21" ht="14.5" customHeight="1" x14ac:dyDescent="0.5">
      <c r="A3" s="121"/>
      <c r="B3" s="123"/>
      <c r="C3" s="124"/>
      <c r="D3" s="124"/>
      <c r="E3" s="124"/>
      <c r="F3" s="124"/>
      <c r="G3" s="124"/>
      <c r="H3" s="124"/>
      <c r="I3" s="124"/>
      <c r="J3" s="124"/>
      <c r="K3" s="124"/>
      <c r="L3" s="125"/>
      <c r="M3" s="106"/>
      <c r="N3" s="105"/>
      <c r="O3" s="105"/>
      <c r="P3" s="105"/>
      <c r="Q3" s="120"/>
      <c r="R3" s="121"/>
      <c r="S3" s="121"/>
      <c r="T3" s="121"/>
      <c r="U3" s="121"/>
    </row>
    <row r="4" spans="1:21" ht="14.5" customHeight="1" thickBot="1" x14ac:dyDescent="0.55000000000000004">
      <c r="A4" s="121"/>
      <c r="B4" s="181" t="s">
        <v>257</v>
      </c>
      <c r="C4" s="124"/>
      <c r="D4" s="124"/>
      <c r="E4" s="124"/>
      <c r="F4" s="124"/>
      <c r="G4" s="124"/>
      <c r="H4" s="181" t="s">
        <v>258</v>
      </c>
      <c r="I4" s="124"/>
      <c r="J4" s="124"/>
      <c r="K4" s="124"/>
      <c r="L4" s="125"/>
      <c r="M4" s="106"/>
      <c r="N4" s="105"/>
      <c r="O4" s="105"/>
      <c r="P4" s="105"/>
      <c r="Q4" s="120"/>
      <c r="R4" s="121"/>
      <c r="S4" s="121"/>
      <c r="T4" s="121"/>
      <c r="U4" s="121"/>
    </row>
    <row r="5" spans="1:21" ht="14.5" customHeight="1" x14ac:dyDescent="0.5">
      <c r="A5" s="121"/>
      <c r="B5" s="126" t="s">
        <v>231</v>
      </c>
      <c r="C5" s="235"/>
      <c r="D5" s="235"/>
      <c r="E5" s="236"/>
      <c r="F5" s="124"/>
      <c r="G5" s="124"/>
      <c r="H5" s="126" t="s">
        <v>231</v>
      </c>
      <c r="I5" s="88"/>
      <c r="J5" s="127"/>
      <c r="K5" s="127"/>
      <c r="L5" s="125"/>
      <c r="M5" s="106"/>
      <c r="N5" s="105"/>
      <c r="O5" s="105"/>
      <c r="P5" s="105"/>
      <c r="Q5" s="120"/>
      <c r="R5" s="121"/>
      <c r="S5" s="121"/>
      <c r="T5" s="121"/>
      <c r="U5" s="121"/>
    </row>
    <row r="6" spans="1:21" ht="14.5" customHeight="1" x14ac:dyDescent="0.5">
      <c r="A6" s="121"/>
      <c r="B6" s="128" t="s">
        <v>227</v>
      </c>
      <c r="C6" s="237"/>
      <c r="D6" s="237"/>
      <c r="E6" s="238"/>
      <c r="F6" s="124"/>
      <c r="G6" s="124"/>
      <c r="H6" s="128" t="s">
        <v>227</v>
      </c>
      <c r="I6" s="89"/>
      <c r="J6" s="127"/>
      <c r="K6" s="127"/>
      <c r="L6" s="125"/>
      <c r="M6" s="106"/>
      <c r="N6" s="105"/>
      <c r="O6" s="105"/>
      <c r="P6" s="105"/>
      <c r="Q6" s="120"/>
      <c r="R6" s="121"/>
      <c r="S6" s="121"/>
      <c r="T6" s="121"/>
      <c r="U6" s="121"/>
    </row>
    <row r="7" spans="1:21" ht="14.5" customHeight="1" x14ac:dyDescent="0.5">
      <c r="A7" s="121"/>
      <c r="B7" s="128" t="s">
        <v>228</v>
      </c>
      <c r="C7" s="239"/>
      <c r="D7" s="239"/>
      <c r="E7" s="240"/>
      <c r="F7" s="124"/>
      <c r="G7" s="124"/>
      <c r="H7" s="128" t="s">
        <v>228</v>
      </c>
      <c r="I7" s="89"/>
      <c r="J7" s="127"/>
      <c r="K7" s="127"/>
      <c r="L7" s="125"/>
      <c r="M7" s="106"/>
      <c r="N7" s="105"/>
      <c r="O7" s="105"/>
      <c r="P7" s="105"/>
      <c r="Q7" s="120"/>
      <c r="R7" s="121"/>
      <c r="S7" s="121"/>
      <c r="T7" s="121"/>
      <c r="U7" s="121"/>
    </row>
    <row r="8" spans="1:21" ht="14.5" customHeight="1" thickBot="1" x14ac:dyDescent="0.55000000000000004">
      <c r="A8" s="121"/>
      <c r="B8" s="128" t="s">
        <v>229</v>
      </c>
      <c r="C8" s="232"/>
      <c r="D8" s="233"/>
      <c r="E8" s="234"/>
      <c r="F8" s="124"/>
      <c r="G8" s="124"/>
      <c r="H8" s="129" t="s">
        <v>229</v>
      </c>
      <c r="I8" s="226"/>
      <c r="J8" s="127"/>
      <c r="K8" s="127"/>
      <c r="L8" s="125"/>
      <c r="M8" s="106"/>
      <c r="N8" s="105"/>
      <c r="O8" s="105"/>
      <c r="P8" s="105"/>
      <c r="Q8" s="120"/>
      <c r="R8" s="121"/>
      <c r="S8" s="121"/>
      <c r="T8" s="121"/>
      <c r="U8" s="121"/>
    </row>
    <row r="9" spans="1:21" ht="14.5" customHeight="1" x14ac:dyDescent="0.5">
      <c r="A9" s="121"/>
      <c r="B9" s="128" t="s">
        <v>253</v>
      </c>
      <c r="C9" s="228">
        <f ca="1">TODAY()</f>
        <v>43331</v>
      </c>
      <c r="D9" s="228"/>
      <c r="E9" s="229"/>
      <c r="F9" s="124"/>
      <c r="G9" s="124"/>
      <c r="H9" s="127"/>
      <c r="I9" s="130"/>
      <c r="J9" s="130"/>
      <c r="K9" s="130"/>
      <c r="L9" s="131"/>
      <c r="M9" s="106"/>
      <c r="N9" s="105"/>
      <c r="O9" s="105"/>
      <c r="P9" s="105"/>
      <c r="Q9" s="120"/>
      <c r="R9" s="121"/>
      <c r="S9" s="121"/>
      <c r="T9" s="121"/>
      <c r="U9" s="121"/>
    </row>
    <row r="10" spans="1:21" ht="14.5" customHeight="1" thickBot="1" x14ac:dyDescent="0.55000000000000004">
      <c r="A10" s="121"/>
      <c r="B10" s="129" t="s">
        <v>230</v>
      </c>
      <c r="C10" s="230">
        <f ca="1">C9+30</f>
        <v>43361</v>
      </c>
      <c r="D10" s="230"/>
      <c r="E10" s="231"/>
      <c r="F10" s="124"/>
      <c r="G10" s="124"/>
      <c r="H10" s="127"/>
      <c r="I10" s="130"/>
      <c r="J10" s="130"/>
      <c r="K10" s="130"/>
      <c r="L10" s="131"/>
      <c r="M10" s="106"/>
      <c r="N10" s="105"/>
      <c r="O10" s="105"/>
      <c r="P10" s="105"/>
      <c r="Q10" s="120"/>
      <c r="R10" s="121"/>
      <c r="S10" s="121"/>
      <c r="T10" s="121"/>
      <c r="U10" s="121"/>
    </row>
    <row r="11" spans="1:21" ht="14.5" customHeight="1" thickBot="1" x14ac:dyDescent="0.55000000000000004">
      <c r="A11" s="121"/>
      <c r="B11" s="127"/>
      <c r="C11" s="130"/>
      <c r="D11" s="130"/>
      <c r="E11" s="130"/>
      <c r="F11" s="124"/>
      <c r="G11" s="124"/>
      <c r="H11" s="127"/>
      <c r="I11" s="132"/>
      <c r="J11" s="130"/>
      <c r="K11" s="130"/>
      <c r="L11" s="131"/>
      <c r="M11" s="106"/>
      <c r="N11" s="105"/>
      <c r="O11" s="105"/>
      <c r="P11" s="105"/>
      <c r="Q11" s="120"/>
      <c r="R11" s="121"/>
      <c r="S11" s="121"/>
      <c r="T11" s="121"/>
      <c r="U11" s="121"/>
    </row>
    <row r="12" spans="1:21" ht="14.5" customHeight="1" x14ac:dyDescent="0.35">
      <c r="A12" s="121"/>
      <c r="B12" s="193" t="s">
        <v>232</v>
      </c>
      <c r="C12" s="133"/>
      <c r="D12" s="133"/>
      <c r="E12" s="134"/>
      <c r="F12" s="135"/>
      <c r="G12" s="136"/>
      <c r="H12" s="194" t="s">
        <v>247</v>
      </c>
      <c r="I12" s="137"/>
      <c r="J12" s="137"/>
      <c r="K12" s="137"/>
      <c r="L12" s="138"/>
      <c r="M12" s="106"/>
      <c r="N12" s="105"/>
      <c r="O12" s="105"/>
      <c r="P12" s="105"/>
      <c r="Q12" s="120"/>
      <c r="R12" s="121"/>
      <c r="S12" s="121"/>
      <c r="T12" s="121"/>
      <c r="U12" s="121"/>
    </row>
    <row r="13" spans="1:21" ht="36" customHeight="1" thickBot="1" x14ac:dyDescent="0.4">
      <c r="A13" s="121"/>
      <c r="B13" s="139" t="s">
        <v>130</v>
      </c>
      <c r="C13" s="140" t="s">
        <v>8</v>
      </c>
      <c r="D13" s="140" t="s">
        <v>9</v>
      </c>
      <c r="E13" s="141" t="s">
        <v>32</v>
      </c>
      <c r="F13" s="142" t="s">
        <v>195</v>
      </c>
      <c r="G13" s="143"/>
      <c r="H13" s="144" t="s">
        <v>131</v>
      </c>
      <c r="I13" s="145" t="s">
        <v>9</v>
      </c>
      <c r="J13" s="145" t="s">
        <v>254</v>
      </c>
      <c r="K13" s="146" t="s">
        <v>32</v>
      </c>
      <c r="L13" s="147" t="s">
        <v>255</v>
      </c>
      <c r="M13" s="106"/>
      <c r="N13" s="105"/>
      <c r="O13" s="105"/>
      <c r="P13" s="105"/>
      <c r="Q13" s="120"/>
      <c r="R13" s="121"/>
      <c r="S13" s="121"/>
      <c r="T13" s="121"/>
      <c r="U13" s="121"/>
    </row>
    <row r="14" spans="1:21" x14ac:dyDescent="0.35">
      <c r="A14" s="121"/>
      <c r="B14" s="90"/>
      <c r="C14" s="91"/>
      <c r="D14" s="91"/>
      <c r="E14" s="113"/>
      <c r="F14" s="148">
        <f>IF(ISNA(VLOOKUP(SUBSTITUTE(B14&amp;C14&amp;D14," ",""),'Master Data'!$J$2:$K$56,2,FALSE)),0,VLOOKUP(SUBSTITUTE(B14&amp;C14&amp;D14," ",""),'Master Data'!$J$2:$K$56,2,FALSE))</f>
        <v>0</v>
      </c>
      <c r="G14" s="149"/>
      <c r="H14" s="96">
        <f>IF(M14=0,0,VLOOKUP(P14,'Price Data'!$D$3:$G$38,2,FALSE))</f>
        <v>0</v>
      </c>
      <c r="I14" s="97">
        <f>IF(M14=0,0,VLOOKUP(P14,'Price Data'!$D$3:$G$38,3,FALSE))</f>
        <v>0</v>
      </c>
      <c r="J14" s="109">
        <f>IF(O14=0,0,VLOOKUP(P14,'Price Data'!$D$3:$G$38,4,FALSE))</f>
        <v>0</v>
      </c>
      <c r="K14" s="116">
        <f t="shared" ref="K14:K19" si="0">M14</f>
        <v>0</v>
      </c>
      <c r="L14" s="111">
        <f>IF(M14=0,0,IF(O14="Custom","N/A",J14*K14))</f>
        <v>0</v>
      </c>
      <c r="M14" s="106">
        <f>SUMIF($F$14:$F$23,"Category 10",$E$14:$E$23)</f>
        <v>0</v>
      </c>
      <c r="N14" s="105" t="s">
        <v>10</v>
      </c>
      <c r="O14" s="106">
        <f>IF(M14=0,0,IF(M14&gt;VLOOKUP(N14&amp;" Tier 5 High",'Price Data'!$A$3:$B$68,2,FALSE),"Custom",IF(M14&gt;=VLOOKUP(N14&amp;" Tier 5 Low",'Price Data'!$A$3:$B$68,2,FALSE),"Tier 5",IF(M14&gt;=VLOOKUP(N14&amp;" Tier 4 Low",'Price Data'!$A$3:$B$68,2,FALSE),"Tier 4",IF(M14&gt;=VLOOKUP(N14&amp;" Tier 3 Low",'Price Data'!$A$3:$B$68,2,FALSE),"Tier 3",IF(M14&gt;=VLOOKUP(N14&amp;" Tier 2 Low",'Price Data'!$A$3:$B$68,2,FALSE),"Tier 2",IF(M14&gt;=VLOOKUP(N14&amp;" Tier 1 Low",'Price Data'!$A$3:$B$68,2,FALSE),"Tier 1","Error")))))))</f>
        <v>0</v>
      </c>
      <c r="P14" s="105" t="str">
        <f t="shared" ref="P14:P19" si="1">SUBSTITUTE(N14," ","")&amp;SUBSTITUTE(O14," ","")</f>
        <v>Category100</v>
      </c>
      <c r="Q14" s="120"/>
      <c r="R14" s="121"/>
      <c r="S14" s="121"/>
      <c r="T14" s="121"/>
      <c r="U14" s="121"/>
    </row>
    <row r="15" spans="1:21" x14ac:dyDescent="0.35">
      <c r="A15" s="121"/>
      <c r="B15" s="92"/>
      <c r="C15" s="93"/>
      <c r="D15" s="93"/>
      <c r="E15" s="114"/>
      <c r="F15" s="150">
        <f>IF(ISNA(VLOOKUP(SUBSTITUTE(B15&amp;C15&amp;D15," ",""),'Master Data'!$J$2:$K$56,2,FALSE)),0,VLOOKUP(SUBSTITUTE(B15&amp;C15&amp;D15," ",""),'Master Data'!$J$2:$K$56,2,FALSE))</f>
        <v>0</v>
      </c>
      <c r="G15" s="151"/>
      <c r="H15" s="96">
        <f>IF(M15=0,0,VLOOKUP(P15,'Price Data'!$D$3:$G$38,2,FALSE))</f>
        <v>0</v>
      </c>
      <c r="I15" s="97">
        <f>IF(M15=0,0,VLOOKUP(P15,'Price Data'!$D$3:$G$38,3,FALSE))</f>
        <v>0</v>
      </c>
      <c r="J15" s="109">
        <f>IF(O15=0,0,VLOOKUP(P15,'Price Data'!$D$3:$G$38,4,FALSE))</f>
        <v>0</v>
      </c>
      <c r="K15" s="116">
        <f t="shared" si="0"/>
        <v>0</v>
      </c>
      <c r="L15" s="111">
        <f>IF(M15=0,0,IF($O$14="Custom","Custom",J15*K15))</f>
        <v>0</v>
      </c>
      <c r="M15" s="106">
        <f>SUMIF($F$14:$F$23,"Category 20",$E$14:$E$23)</f>
        <v>0</v>
      </c>
      <c r="N15" s="105" t="s">
        <v>11</v>
      </c>
      <c r="O15" s="106">
        <f>IF(M15=0,0,IF(M15&gt;VLOOKUP(N15&amp;" Tier 5 High",'Price Data'!$A$3:$B$68,2,FALSE),"Custom",IF(M15&gt;=VLOOKUP(N15&amp;" Tier 5 Low",'Price Data'!$A$3:$B$68,2,FALSE),"Tier 5",IF(M15&gt;=VLOOKUP(N15&amp;" Tier 4 Low",'Price Data'!$A$3:$B$68,2,FALSE),"Tier 4",IF(M15&gt;=VLOOKUP(N15&amp;" Tier 3 Low",'Price Data'!$A$3:$B$68,2,FALSE),"Tier 3",IF(M15&gt;=VLOOKUP(N15&amp;" Tier 2 Low",'Price Data'!$A$3:$B$68,2,FALSE),"Tier 2",IF(M15&gt;=VLOOKUP(N15&amp;" Tier 1 Low",'Price Data'!$A$3:$B$68,2,FALSE),"Tier 1","Error")))))))</f>
        <v>0</v>
      </c>
      <c r="P15" s="105" t="str">
        <f t="shared" si="1"/>
        <v>Category200</v>
      </c>
      <c r="Q15" s="120"/>
      <c r="R15" s="121"/>
      <c r="S15" s="121"/>
      <c r="T15" s="121"/>
      <c r="U15" s="121"/>
    </row>
    <row r="16" spans="1:21" x14ac:dyDescent="0.35">
      <c r="A16" s="121"/>
      <c r="B16" s="92"/>
      <c r="C16" s="93"/>
      <c r="D16" s="93"/>
      <c r="E16" s="114"/>
      <c r="F16" s="150">
        <f>IF(ISNA(VLOOKUP(SUBSTITUTE(B16&amp;C16&amp;D16," ",""),'Master Data'!$J$2:$K$56,2,FALSE)),0,VLOOKUP(SUBSTITUTE(B16&amp;C16&amp;D16," ",""),'Master Data'!$J$2:$K$56,2,FALSE))</f>
        <v>0</v>
      </c>
      <c r="G16" s="151"/>
      <c r="H16" s="96">
        <f>IF(M16=0,0,VLOOKUP(P16,'Price Data'!$D$3:$G$38,2,FALSE))</f>
        <v>0</v>
      </c>
      <c r="I16" s="97">
        <f>IF(M16=0,0,VLOOKUP(P16,'Price Data'!$D$3:$G$38,3,FALSE))</f>
        <v>0</v>
      </c>
      <c r="J16" s="109">
        <f>IF(O16=0,0,VLOOKUP(P16,'Price Data'!$D$3:$G$38,4,FALSE))</f>
        <v>0</v>
      </c>
      <c r="K16" s="116">
        <f t="shared" si="0"/>
        <v>0</v>
      </c>
      <c r="L16" s="111">
        <f>IF(M16=0,0,IF($O$14="Custom","Custom",J16*K16))</f>
        <v>0</v>
      </c>
      <c r="M16" s="106">
        <f>SUMIF($F$14:$F$23,"Category 30",$E$14:$E$23)</f>
        <v>0</v>
      </c>
      <c r="N16" s="105" t="s">
        <v>12</v>
      </c>
      <c r="O16" s="106">
        <f>IF(M16=0,0,IF(M16&gt;VLOOKUP(N16&amp;" Tier 5 High",'Price Data'!$A$3:$B$68,2,FALSE),"Custom",IF(M16&gt;=VLOOKUP(N16&amp;" Tier 5 Low",'Price Data'!$A$3:$B$68,2,FALSE),"Tier 5",IF(M16&gt;=VLOOKUP(N16&amp;" Tier 4 Low",'Price Data'!$A$3:$B$68,2,FALSE),"Tier 4",IF(M16&gt;=VLOOKUP(N16&amp;" Tier 3 Low",'Price Data'!$A$3:$B$68,2,FALSE),"Tier 3",IF(M16&gt;=VLOOKUP(N16&amp;" Tier 2 Low",'Price Data'!$A$3:$B$68,2,FALSE),"Tier 2",IF(M16&gt;=VLOOKUP(N16&amp;" Tier 1 Low",'Price Data'!$A$3:$B$68,2,FALSE),"Tier 1","Error")))))))</f>
        <v>0</v>
      </c>
      <c r="P16" s="105" t="str">
        <f t="shared" si="1"/>
        <v>Category300</v>
      </c>
      <c r="Q16" s="120"/>
      <c r="R16" s="121"/>
      <c r="S16" s="121"/>
      <c r="T16" s="121"/>
      <c r="U16" s="121"/>
    </row>
    <row r="17" spans="1:21" x14ac:dyDescent="0.35">
      <c r="A17" s="121"/>
      <c r="B17" s="92"/>
      <c r="C17" s="93"/>
      <c r="D17" s="93"/>
      <c r="E17" s="114"/>
      <c r="F17" s="150">
        <f>IF(ISNA(VLOOKUP(SUBSTITUTE(B17&amp;C17&amp;D17," ",""),'Master Data'!$J$2:$K$56,2,FALSE)),0,VLOOKUP(SUBSTITUTE(B17&amp;C17&amp;D17," ",""),'Master Data'!$J$2:$K$56,2,FALSE))</f>
        <v>0</v>
      </c>
      <c r="G17" s="151"/>
      <c r="H17" s="96">
        <f>IF(M17=0,0,VLOOKUP(P17,'Price Data'!$D$3:$G$38,2,FALSE))</f>
        <v>0</v>
      </c>
      <c r="I17" s="97">
        <f>IF(M17=0,0,VLOOKUP(P17,'Price Data'!$D$3:$G$38,3,FALSE))</f>
        <v>0</v>
      </c>
      <c r="J17" s="109">
        <f>IF(O17=0,0,VLOOKUP(P17,'Price Data'!$D$3:$G$38,4,FALSE))</f>
        <v>0</v>
      </c>
      <c r="K17" s="116">
        <f t="shared" si="0"/>
        <v>0</v>
      </c>
      <c r="L17" s="111">
        <f>IF(M17=0,0,IF(O17="Custom","N/A",J17*K17))</f>
        <v>0</v>
      </c>
      <c r="M17" s="106">
        <f>SUMIF($F$14:$F$23,"Category 40",$E$14:$E$23)</f>
        <v>0</v>
      </c>
      <c r="N17" s="105" t="s">
        <v>13</v>
      </c>
      <c r="O17" s="106">
        <f>IF(M17=0,0,IF(M17&gt;VLOOKUP(N17&amp;" Tier 5 High",'Price Data'!$A$3:$B$68,2,FALSE),"Custom",IF(M17&gt;=VLOOKUP(N17&amp;" Tier 5 Low",'Price Data'!$A$3:$B$68,2,FALSE),"Tier 5",IF(M17&gt;=VLOOKUP(N17&amp;" Tier 4 Low",'Price Data'!$A$3:$B$68,2,FALSE),"Tier 4",IF(M17&gt;=VLOOKUP(N17&amp;" Tier 3 Low",'Price Data'!$A$3:$B$68,2,FALSE),"Tier 3",IF(M17&gt;=VLOOKUP(N17&amp;" Tier 2 Low",'Price Data'!$A$3:$B$68,2,FALSE),"Tier 2",IF(M17&gt;=VLOOKUP(N17&amp;" Tier 1 Low",'Price Data'!$A$3:$B$68,2,FALSE),"Tier 1","Error")))))))</f>
        <v>0</v>
      </c>
      <c r="P17" s="105" t="str">
        <f t="shared" si="1"/>
        <v>Category400</v>
      </c>
      <c r="Q17" s="120"/>
      <c r="R17" s="121"/>
      <c r="S17" s="121"/>
      <c r="T17" s="121"/>
      <c r="U17" s="121"/>
    </row>
    <row r="18" spans="1:21" x14ac:dyDescent="0.35">
      <c r="A18" s="121"/>
      <c r="B18" s="92"/>
      <c r="C18" s="93"/>
      <c r="D18" s="93"/>
      <c r="E18" s="114"/>
      <c r="F18" s="150">
        <f>IF(ISNA(VLOOKUP(SUBSTITUTE(B18&amp;C18&amp;D18," ",""),'Master Data'!$J$2:$K$56,2,FALSE)),0,VLOOKUP(SUBSTITUTE(B18&amp;C18&amp;D18," ",""),'Master Data'!$J$2:$K$56,2,FALSE))</f>
        <v>0</v>
      </c>
      <c r="G18" s="151"/>
      <c r="H18" s="96">
        <f>IF(M18=0,0,VLOOKUP(P18,'Price Data'!$D$3:$G$38,2,FALSE))</f>
        <v>0</v>
      </c>
      <c r="I18" s="97">
        <f>IF(M18=0,0,VLOOKUP(P18,'Price Data'!$D$3:$G$38,3,FALSE))</f>
        <v>0</v>
      </c>
      <c r="J18" s="109">
        <f>IF(O18=0,0,VLOOKUP(P18,'Price Data'!$D$3:$G$38,4,FALSE))</f>
        <v>0</v>
      </c>
      <c r="K18" s="116">
        <f t="shared" si="0"/>
        <v>0</v>
      </c>
      <c r="L18" s="111">
        <f>IF(M18=0,0,IF($O$14="Custom","Custom",J18*K18))</f>
        <v>0</v>
      </c>
      <c r="M18" s="106">
        <f>SUMIF($F$14:$F$23,"Category 50",$E$14:$E$23)</f>
        <v>0</v>
      </c>
      <c r="N18" s="105" t="s">
        <v>14</v>
      </c>
      <c r="O18" s="106">
        <f>IF(M18=0,0,IF(M18&gt;VLOOKUP(N18&amp;" Tier 5 High",'Price Data'!$A$3:$B$68,2,FALSE),"Custom",IF(M18&gt;=VLOOKUP(N18&amp;" Tier 5 Low",'Price Data'!$A$3:$B$68,2,FALSE),"Tier 5",IF(M18&gt;=VLOOKUP(N18&amp;" Tier 4 Low",'Price Data'!$A$3:$B$68,2,FALSE),"Tier 4",IF(M18&gt;=VLOOKUP(N18&amp;" Tier 3 Low",'Price Data'!$A$3:$B$68,2,FALSE),"Tier 3",IF(M18&gt;=VLOOKUP(N18&amp;" Tier 2 Low",'Price Data'!$A$3:$B$68,2,FALSE),"Tier 2",IF(M18&gt;=VLOOKUP(N18&amp;" Tier 1 Low",'Price Data'!$A$3:$B$68,2,FALSE),"Tier 1","Error")))))))</f>
        <v>0</v>
      </c>
      <c r="P18" s="105" t="str">
        <f t="shared" si="1"/>
        <v>Category500</v>
      </c>
      <c r="Q18" s="120"/>
      <c r="R18" s="121"/>
      <c r="S18" s="121"/>
      <c r="T18" s="121"/>
      <c r="U18" s="121"/>
    </row>
    <row r="19" spans="1:21" ht="15" thickBot="1" x14ac:dyDescent="0.4">
      <c r="A19" s="121"/>
      <c r="B19" s="92"/>
      <c r="C19" s="93"/>
      <c r="D19" s="93"/>
      <c r="E19" s="114"/>
      <c r="F19" s="150">
        <f>IF(ISNA(VLOOKUP(SUBSTITUTE(B19&amp;C19&amp;D19," ",""),'Master Data'!$J$2:$K$56,2,FALSE)),0,VLOOKUP(SUBSTITUTE(B19&amp;C19&amp;D19," ",""),'Master Data'!$J$2:$K$56,2,FALSE))</f>
        <v>0</v>
      </c>
      <c r="G19" s="151"/>
      <c r="H19" s="98">
        <f>IF(M19=0,0,VLOOKUP(P19,'Price Data'!$D$3:$G$38,2,FALSE))</f>
        <v>0</v>
      </c>
      <c r="I19" s="99">
        <f>IF(M19=0,0,VLOOKUP(P19,'Price Data'!$D$3:$G$38,3,FALSE))</f>
        <v>0</v>
      </c>
      <c r="J19" s="110">
        <f>IF(O19=0,0,VLOOKUP(P19,'Price Data'!$D$3:$G$38,4,FALSE))</f>
        <v>0</v>
      </c>
      <c r="K19" s="117">
        <f t="shared" si="0"/>
        <v>0</v>
      </c>
      <c r="L19" s="112">
        <f>IF(M19=0,0,IF($O$14="Custom","Custom",J19*K19))</f>
        <v>0</v>
      </c>
      <c r="M19" s="106">
        <f>SUMIF($F$14:$F$23,"Category 60",$E$14:$E$23)</f>
        <v>0</v>
      </c>
      <c r="N19" s="105" t="s">
        <v>15</v>
      </c>
      <c r="O19" s="106">
        <f>IF(M19=0,0,IF(M19&gt;VLOOKUP(N19&amp;" Tier 5 High",'Price Data'!$A$3:$B$68,2,FALSE),"Custom",IF(M19&gt;=VLOOKUP(N19&amp;" Tier 5 Low",'Price Data'!$A$3:$B$68,2,FALSE),"Tier 5",IF(M19&gt;=VLOOKUP(N19&amp;" Tier 4 Low",'Price Data'!$A$3:$B$68,2,FALSE),"Tier 4",IF(M19&gt;=VLOOKUP(N19&amp;" Tier 3 Low",'Price Data'!$A$3:$B$68,2,FALSE),"Tier 3",IF(M19&gt;=VLOOKUP(N19&amp;" Tier 2 Low",'Price Data'!$A$3:$B$68,2,FALSE),"Tier 2",IF(M19&gt;=VLOOKUP(N19&amp;" Tier 1 Low",'Price Data'!$A$3:$B$68,2,FALSE),"Tier 1","Error")))))))</f>
        <v>0</v>
      </c>
      <c r="P19" s="105" t="str">
        <f t="shared" si="1"/>
        <v>Category600</v>
      </c>
      <c r="Q19" s="120"/>
      <c r="R19" s="121"/>
      <c r="S19" s="121"/>
      <c r="T19" s="121"/>
      <c r="U19" s="121"/>
    </row>
    <row r="20" spans="1:21" x14ac:dyDescent="0.35">
      <c r="A20" s="121"/>
      <c r="B20" s="92"/>
      <c r="C20" s="93"/>
      <c r="D20" s="93"/>
      <c r="E20" s="114"/>
      <c r="F20" s="150">
        <f>IF(ISNA(VLOOKUP(SUBSTITUTE(B20&amp;C20&amp;D20," ",""),'Master Data'!$J$2:$K$56,2,FALSE)),0,VLOOKUP(SUBSTITUTE(B20&amp;C20&amp;D20," ",""),'Master Data'!$J$2:$K$56,2,FALSE))</f>
        <v>0</v>
      </c>
      <c r="G20" s="152"/>
      <c r="H20" s="100"/>
      <c r="I20" s="101"/>
      <c r="J20" s="102"/>
      <c r="K20" s="103" t="s">
        <v>256</v>
      </c>
      <c r="L20" s="104">
        <f>SUM(L14:L19)</f>
        <v>0</v>
      </c>
      <c r="M20" s="106"/>
      <c r="N20" s="105"/>
      <c r="O20" s="105"/>
      <c r="P20" s="105"/>
      <c r="Q20" s="120"/>
      <c r="R20" s="121"/>
      <c r="S20" s="121"/>
      <c r="T20" s="121"/>
      <c r="U20" s="121"/>
    </row>
    <row r="21" spans="1:21" x14ac:dyDescent="0.35">
      <c r="A21" s="121"/>
      <c r="B21" s="92"/>
      <c r="C21" s="93"/>
      <c r="D21" s="93"/>
      <c r="E21" s="114"/>
      <c r="F21" s="150">
        <f>IF(ISNA(VLOOKUP(SUBSTITUTE(B21&amp;C21&amp;D21," ",""),'Master Data'!$J$2:$K$56,2,FALSE)),0,VLOOKUP(SUBSTITUTE(B21&amp;C21&amp;D21," ",""),'Master Data'!$J$2:$K$56,2,FALSE))</f>
        <v>0</v>
      </c>
      <c r="G21" s="152"/>
      <c r="H21" s="152"/>
      <c r="I21" s="153"/>
      <c r="J21" s="154"/>
      <c r="K21" s="225"/>
      <c r="L21" s="155"/>
      <c r="M21" s="106"/>
      <c r="N21" s="105"/>
      <c r="O21" s="105"/>
      <c r="P21" s="105"/>
      <c r="Q21" s="120"/>
      <c r="R21" s="121"/>
      <c r="S21" s="121"/>
      <c r="T21" s="121"/>
      <c r="U21" s="121"/>
    </row>
    <row r="22" spans="1:21" x14ac:dyDescent="0.35">
      <c r="A22" s="121"/>
      <c r="B22" s="92"/>
      <c r="C22" s="93"/>
      <c r="D22" s="93"/>
      <c r="E22" s="114"/>
      <c r="F22" s="150">
        <f>IF(ISNA(VLOOKUP(SUBSTITUTE(B22&amp;C22&amp;D22," ",""),'Master Data'!$J$2:$K$56,2,FALSE)),0,VLOOKUP(SUBSTITUTE(B22&amp;C22&amp;D22," ",""),'Master Data'!$J$2:$K$56,2,FALSE))</f>
        <v>0</v>
      </c>
      <c r="G22" s="152"/>
      <c r="H22" s="152"/>
      <c r="I22" s="136"/>
      <c r="J22" s="121"/>
      <c r="K22" s="121"/>
      <c r="L22" s="131"/>
      <c r="M22" s="106"/>
      <c r="N22" s="105"/>
      <c r="O22" s="105"/>
      <c r="P22" s="105"/>
      <c r="Q22" s="120"/>
      <c r="R22" s="121"/>
      <c r="S22" s="121"/>
      <c r="T22" s="121"/>
      <c r="U22" s="121"/>
    </row>
    <row r="23" spans="1:21" ht="15" thickBot="1" x14ac:dyDescent="0.4">
      <c r="A23" s="121"/>
      <c r="B23" s="94"/>
      <c r="C23" s="95"/>
      <c r="D23" s="95"/>
      <c r="E23" s="115"/>
      <c r="F23" s="156">
        <f>IF(ISNA(VLOOKUP(SUBSTITUTE(B23&amp;C23&amp;D23," ",""),'Master Data'!$J$2:$K$56,2,FALSE)),0,VLOOKUP(SUBSTITUTE(B23&amp;C23&amp;D23," ",""),'Master Data'!$J$2:$K$56,2,FALSE))</f>
        <v>0</v>
      </c>
      <c r="G23" s="152"/>
      <c r="H23" s="152"/>
      <c r="I23" s="136"/>
      <c r="J23" s="121"/>
      <c r="K23" s="121"/>
      <c r="L23" s="131"/>
      <c r="M23" s="106"/>
      <c r="N23" s="105"/>
      <c r="O23" s="105"/>
      <c r="P23" s="105"/>
      <c r="Q23" s="120"/>
      <c r="R23" s="121"/>
      <c r="S23" s="121"/>
      <c r="T23" s="121"/>
      <c r="U23" s="121"/>
    </row>
    <row r="24" spans="1:21" x14ac:dyDescent="0.35">
      <c r="A24" s="121"/>
      <c r="B24" s="121"/>
      <c r="C24" s="121"/>
      <c r="D24" s="121"/>
      <c r="E24" s="121"/>
      <c r="F24" s="136"/>
      <c r="G24" s="152"/>
      <c r="H24" s="136"/>
      <c r="I24" s="136"/>
      <c r="J24" s="121"/>
      <c r="K24" s="121"/>
      <c r="L24" s="131"/>
      <c r="M24" s="106"/>
      <c r="N24" s="105"/>
      <c r="O24" s="105"/>
      <c r="P24" s="105"/>
      <c r="Q24" s="120"/>
      <c r="R24" s="121"/>
      <c r="S24" s="121"/>
      <c r="T24" s="121"/>
      <c r="U24" s="121"/>
    </row>
    <row r="25" spans="1:21" x14ac:dyDescent="0.35">
      <c r="A25" s="121"/>
      <c r="B25" s="157" t="s">
        <v>299</v>
      </c>
      <c r="C25" s="121"/>
      <c r="D25" s="121"/>
      <c r="E25" s="121"/>
      <c r="F25" s="136"/>
      <c r="G25" s="136"/>
      <c r="H25" s="136"/>
      <c r="I25" s="136"/>
      <c r="J25" s="121"/>
      <c r="K25" s="121"/>
      <c r="L25" s="131"/>
      <c r="M25" s="106"/>
      <c r="N25" s="105"/>
      <c r="O25" s="105"/>
      <c r="P25" s="105"/>
      <c r="Q25" s="120"/>
      <c r="R25" s="121"/>
      <c r="S25" s="121"/>
      <c r="T25" s="121"/>
      <c r="U25" s="121"/>
    </row>
    <row r="26" spans="1:21" x14ac:dyDescent="0.35">
      <c r="A26" s="70"/>
      <c r="B26" s="70"/>
      <c r="C26" s="70"/>
      <c r="D26" s="70"/>
      <c r="E26" s="70"/>
      <c r="F26" s="71"/>
      <c r="G26" s="71"/>
      <c r="H26" s="71"/>
      <c r="I26" s="71"/>
      <c r="J26" s="70"/>
      <c r="K26" s="70"/>
      <c r="L26" s="72"/>
      <c r="Q26" s="107"/>
      <c r="R26" s="70"/>
      <c r="S26" s="70"/>
      <c r="T26" s="70"/>
      <c r="U26" s="70"/>
    </row>
    <row r="27" spans="1:21" x14ac:dyDescent="0.35">
      <c r="A27" s="70"/>
      <c r="B27" s="70"/>
      <c r="C27" s="70"/>
      <c r="D27" s="70"/>
      <c r="E27" s="70"/>
      <c r="F27" s="71"/>
      <c r="G27" s="71"/>
      <c r="H27" s="71"/>
      <c r="I27" s="71"/>
      <c r="J27" s="70"/>
      <c r="K27" s="70"/>
      <c r="L27" s="72"/>
      <c r="Q27" s="107"/>
      <c r="R27" s="70"/>
      <c r="S27" s="70"/>
      <c r="T27" s="70"/>
      <c r="U27" s="70"/>
    </row>
    <row r="28" spans="1:21" x14ac:dyDescent="0.35">
      <c r="A28" s="70"/>
      <c r="B28" s="70"/>
      <c r="C28" s="70"/>
      <c r="D28" s="70"/>
      <c r="E28" s="70"/>
      <c r="F28" s="71"/>
      <c r="G28" s="71"/>
      <c r="H28" s="71"/>
      <c r="I28" s="71"/>
      <c r="J28" s="70"/>
      <c r="K28" s="70"/>
      <c r="L28" s="72"/>
      <c r="Q28" s="107"/>
      <c r="R28" s="70"/>
      <c r="S28" s="70"/>
      <c r="T28" s="70"/>
      <c r="U28" s="70"/>
    </row>
    <row r="29" spans="1:21" x14ac:dyDescent="0.35">
      <c r="A29" s="70"/>
      <c r="B29" s="70"/>
      <c r="C29" s="70"/>
      <c r="D29" s="70"/>
      <c r="E29" s="70"/>
      <c r="F29" s="71"/>
      <c r="G29" s="71"/>
      <c r="H29" s="71"/>
      <c r="I29" s="71"/>
      <c r="J29" s="70"/>
      <c r="K29" s="70"/>
      <c r="L29" s="72"/>
      <c r="Q29" s="107"/>
      <c r="R29" s="70"/>
      <c r="S29" s="70"/>
      <c r="T29" s="70"/>
      <c r="U29" s="70"/>
    </row>
    <row r="30" spans="1:21" x14ac:dyDescent="0.35">
      <c r="A30" s="70"/>
      <c r="B30" s="70"/>
      <c r="C30" s="70"/>
      <c r="D30" s="70"/>
      <c r="E30" s="70"/>
      <c r="F30" s="71"/>
      <c r="G30" s="71"/>
      <c r="H30" s="71"/>
      <c r="I30" s="71"/>
      <c r="J30" s="70"/>
      <c r="K30" s="70"/>
      <c r="L30" s="72"/>
      <c r="Q30" s="107"/>
      <c r="R30" s="70"/>
      <c r="S30" s="70"/>
      <c r="T30" s="70"/>
      <c r="U30" s="70"/>
    </row>
    <row r="31" spans="1:21" x14ac:dyDescent="0.35">
      <c r="A31" s="70"/>
      <c r="B31" s="70"/>
      <c r="C31" s="70"/>
      <c r="D31" s="70"/>
      <c r="E31" s="70"/>
      <c r="F31" s="71"/>
      <c r="G31" s="71"/>
      <c r="H31" s="71"/>
      <c r="I31" s="71"/>
      <c r="J31" s="70"/>
      <c r="K31" s="70"/>
      <c r="L31" s="72"/>
      <c r="Q31" s="107"/>
      <c r="R31" s="70"/>
      <c r="S31" s="70"/>
      <c r="T31" s="70"/>
      <c r="U31" s="70"/>
    </row>
    <row r="32" spans="1:21" x14ac:dyDescent="0.35">
      <c r="A32" s="70"/>
      <c r="B32" s="70"/>
      <c r="C32" s="70"/>
      <c r="D32" s="70"/>
      <c r="E32" s="70"/>
      <c r="F32" s="71"/>
      <c r="G32" s="71"/>
      <c r="H32" s="71"/>
      <c r="I32" s="71"/>
      <c r="J32" s="70"/>
      <c r="K32" s="70"/>
      <c r="L32" s="72"/>
      <c r="Q32" s="107"/>
      <c r="R32" s="70"/>
      <c r="S32" s="70"/>
      <c r="T32" s="70"/>
      <c r="U32" s="70"/>
    </row>
    <row r="33" spans="1:21" x14ac:dyDescent="0.35">
      <c r="A33" s="70"/>
      <c r="B33" s="70"/>
      <c r="C33" s="70"/>
      <c r="D33" s="70"/>
      <c r="E33" s="70"/>
      <c r="F33" s="71"/>
      <c r="G33" s="71"/>
      <c r="H33" s="71"/>
      <c r="I33" s="71"/>
      <c r="J33" s="70"/>
      <c r="K33" s="70"/>
      <c r="L33" s="72"/>
      <c r="Q33" s="107"/>
      <c r="R33" s="70"/>
      <c r="S33" s="70"/>
      <c r="T33" s="70"/>
      <c r="U33" s="70"/>
    </row>
    <row r="34" spans="1:21" x14ac:dyDescent="0.35">
      <c r="A34" s="70"/>
      <c r="B34" s="70"/>
      <c r="C34" s="70"/>
      <c r="D34" s="70"/>
      <c r="E34" s="70"/>
      <c r="F34" s="71"/>
      <c r="G34" s="71"/>
      <c r="H34" s="71"/>
      <c r="I34" s="71"/>
      <c r="J34" s="70"/>
      <c r="K34" s="70"/>
      <c r="L34" s="72"/>
      <c r="Q34" s="107"/>
      <c r="R34" s="70"/>
      <c r="S34" s="70"/>
      <c r="T34" s="70"/>
      <c r="U34" s="70"/>
    </row>
    <row r="35" spans="1:21" x14ac:dyDescent="0.35">
      <c r="A35" s="70"/>
      <c r="B35" s="70"/>
      <c r="C35" s="70"/>
      <c r="D35" s="70"/>
      <c r="E35" s="70"/>
      <c r="F35" s="71"/>
      <c r="G35" s="71"/>
      <c r="H35" s="71"/>
      <c r="I35" s="71"/>
      <c r="J35" s="70"/>
      <c r="K35" s="70"/>
      <c r="L35" s="72"/>
      <c r="Q35" s="107"/>
      <c r="R35" s="70"/>
      <c r="S35" s="70"/>
      <c r="T35" s="70"/>
      <c r="U35" s="70"/>
    </row>
    <row r="36" spans="1:21" x14ac:dyDescent="0.35">
      <c r="A36" s="70"/>
      <c r="B36" s="70"/>
      <c r="C36" s="70"/>
      <c r="D36" s="70"/>
      <c r="E36" s="70"/>
      <c r="F36" s="71"/>
      <c r="G36" s="71"/>
      <c r="H36" s="71"/>
      <c r="I36" s="71"/>
      <c r="J36" s="70"/>
      <c r="K36" s="70"/>
      <c r="L36" s="72"/>
      <c r="Q36" s="107"/>
      <c r="R36" s="70"/>
      <c r="S36" s="70"/>
      <c r="T36" s="70"/>
      <c r="U36" s="70"/>
    </row>
    <row r="37" spans="1:21" x14ac:dyDescent="0.35">
      <c r="A37" s="70"/>
      <c r="B37" s="70"/>
      <c r="C37" s="70"/>
      <c r="D37" s="70"/>
      <c r="E37" s="70"/>
      <c r="F37" s="71"/>
      <c r="G37" s="71"/>
      <c r="H37" s="71"/>
      <c r="I37" s="71"/>
      <c r="J37" s="70"/>
      <c r="K37" s="70"/>
      <c r="L37" s="72"/>
      <c r="Q37" s="107"/>
      <c r="R37" s="70"/>
      <c r="S37" s="70"/>
      <c r="T37" s="70"/>
      <c r="U37" s="70"/>
    </row>
    <row r="38" spans="1:21" x14ac:dyDescent="0.35">
      <c r="A38" s="70"/>
      <c r="B38" s="70"/>
      <c r="C38" s="70"/>
      <c r="D38" s="70"/>
      <c r="E38" s="70"/>
      <c r="F38" s="71"/>
      <c r="G38" s="71"/>
      <c r="H38" s="71"/>
      <c r="I38" s="71"/>
      <c r="J38" s="70"/>
      <c r="K38" s="70"/>
      <c r="L38" s="72"/>
      <c r="Q38" s="107"/>
      <c r="R38" s="70"/>
      <c r="S38" s="70"/>
      <c r="T38" s="70"/>
      <c r="U38" s="70"/>
    </row>
    <row r="39" spans="1:21" x14ac:dyDescent="0.35">
      <c r="A39" s="70"/>
      <c r="B39" s="70"/>
      <c r="C39" s="70"/>
      <c r="D39" s="70"/>
      <c r="E39" s="70"/>
      <c r="F39" s="71"/>
      <c r="G39" s="71"/>
      <c r="H39" s="71"/>
      <c r="I39" s="71"/>
      <c r="J39" s="70"/>
      <c r="K39" s="70"/>
      <c r="L39" s="72"/>
      <c r="Q39" s="107"/>
      <c r="R39" s="70"/>
      <c r="S39" s="70"/>
      <c r="T39" s="70"/>
      <c r="U39" s="70"/>
    </row>
    <row r="40" spans="1:21" x14ac:dyDescent="0.35">
      <c r="A40" s="70"/>
      <c r="B40" s="70"/>
      <c r="C40" s="70"/>
      <c r="D40" s="70"/>
      <c r="E40" s="70"/>
      <c r="F40" s="71"/>
      <c r="G40" s="71"/>
      <c r="H40" s="71"/>
      <c r="I40" s="71"/>
      <c r="J40" s="70"/>
      <c r="K40" s="70"/>
      <c r="L40" s="72"/>
      <c r="Q40" s="107"/>
      <c r="R40" s="70"/>
      <c r="S40" s="70"/>
      <c r="T40" s="70"/>
      <c r="U40" s="70"/>
    </row>
    <row r="41" spans="1:21" x14ac:dyDescent="0.35">
      <c r="A41" s="70"/>
      <c r="B41" s="70"/>
      <c r="C41" s="70"/>
      <c r="D41" s="70"/>
      <c r="E41" s="70"/>
      <c r="F41" s="71"/>
      <c r="G41" s="71"/>
      <c r="H41" s="71"/>
      <c r="I41" s="71"/>
      <c r="J41" s="70"/>
      <c r="K41" s="70"/>
      <c r="L41" s="72"/>
      <c r="Q41" s="107"/>
      <c r="R41" s="70"/>
      <c r="S41" s="70"/>
      <c r="T41" s="70"/>
      <c r="U41" s="70"/>
    </row>
    <row r="42" spans="1:21" x14ac:dyDescent="0.35">
      <c r="A42" s="70"/>
      <c r="B42" s="70"/>
      <c r="C42" s="70"/>
      <c r="D42" s="70"/>
      <c r="E42" s="70"/>
      <c r="F42" s="71"/>
      <c r="G42" s="71"/>
      <c r="H42" s="71"/>
      <c r="I42" s="71"/>
      <c r="J42" s="70"/>
      <c r="K42" s="70"/>
      <c r="L42" s="72"/>
      <c r="Q42" s="107"/>
      <c r="R42" s="70"/>
      <c r="S42" s="70"/>
      <c r="T42" s="70"/>
      <c r="U42" s="70"/>
    </row>
    <row r="43" spans="1:21" x14ac:dyDescent="0.35">
      <c r="A43" s="70"/>
      <c r="B43" s="70"/>
      <c r="C43" s="70"/>
      <c r="D43" s="70"/>
      <c r="E43" s="70"/>
      <c r="F43" s="71"/>
      <c r="G43" s="71"/>
      <c r="H43" s="71"/>
      <c r="I43" s="71"/>
      <c r="J43" s="70"/>
      <c r="K43" s="70"/>
      <c r="L43" s="72"/>
      <c r="Q43" s="107"/>
      <c r="R43" s="70"/>
      <c r="S43" s="70"/>
      <c r="T43" s="70"/>
      <c r="U43" s="70"/>
    </row>
    <row r="44" spans="1:21" x14ac:dyDescent="0.35">
      <c r="A44" s="70"/>
      <c r="B44" s="70"/>
      <c r="C44" s="70"/>
      <c r="D44" s="70"/>
      <c r="E44" s="70"/>
      <c r="F44" s="71"/>
      <c r="G44" s="71"/>
      <c r="H44" s="71"/>
      <c r="I44" s="71"/>
      <c r="J44" s="70"/>
      <c r="K44" s="70"/>
      <c r="L44" s="72"/>
      <c r="Q44" s="107"/>
      <c r="R44" s="70"/>
      <c r="S44" s="70"/>
      <c r="T44" s="70"/>
      <c r="U44" s="70"/>
    </row>
    <row r="45" spans="1:21" x14ac:dyDescent="0.35">
      <c r="A45" s="70"/>
      <c r="B45" s="70"/>
      <c r="C45" s="70"/>
      <c r="D45" s="70"/>
      <c r="E45" s="70"/>
      <c r="F45" s="71"/>
      <c r="G45" s="71"/>
      <c r="H45" s="71"/>
      <c r="I45" s="71"/>
      <c r="J45" s="70"/>
      <c r="K45" s="70"/>
      <c r="L45" s="72"/>
      <c r="Q45" s="107"/>
      <c r="R45" s="70"/>
      <c r="S45" s="70"/>
      <c r="T45" s="70"/>
      <c r="U45" s="70"/>
    </row>
    <row r="46" spans="1:21" x14ac:dyDescent="0.35">
      <c r="A46" s="70"/>
      <c r="B46" s="70"/>
      <c r="C46" s="70"/>
      <c r="D46" s="70"/>
      <c r="E46" s="70"/>
      <c r="F46" s="71"/>
      <c r="G46" s="71"/>
      <c r="H46" s="71"/>
      <c r="I46" s="71"/>
      <c r="J46" s="70"/>
      <c r="K46" s="70"/>
      <c r="L46" s="72"/>
      <c r="Q46" s="107"/>
      <c r="R46" s="70"/>
      <c r="S46" s="70"/>
      <c r="T46" s="70"/>
      <c r="U46" s="70"/>
    </row>
    <row r="47" spans="1:21" x14ac:dyDescent="0.35">
      <c r="A47" s="70"/>
      <c r="B47" s="70"/>
      <c r="C47" s="70"/>
      <c r="D47" s="70"/>
      <c r="E47" s="70"/>
      <c r="F47" s="71"/>
      <c r="G47" s="71"/>
      <c r="H47" s="71"/>
      <c r="I47" s="71"/>
      <c r="J47" s="70"/>
      <c r="K47" s="70"/>
      <c r="L47" s="72"/>
      <c r="Q47" s="107"/>
      <c r="R47" s="70"/>
      <c r="S47" s="70"/>
      <c r="T47" s="70"/>
      <c r="U47" s="70"/>
    </row>
    <row r="48" spans="1:21" x14ac:dyDescent="0.35">
      <c r="A48" s="70"/>
      <c r="B48" s="70"/>
      <c r="C48" s="70"/>
      <c r="D48" s="70"/>
      <c r="E48" s="70"/>
      <c r="F48" s="71"/>
      <c r="G48" s="71"/>
      <c r="H48" s="71"/>
      <c r="I48" s="71"/>
      <c r="J48" s="70"/>
      <c r="K48" s="70"/>
      <c r="L48" s="72"/>
      <c r="Q48" s="107"/>
      <c r="R48" s="70"/>
      <c r="S48" s="70"/>
      <c r="T48" s="70"/>
      <c r="U48" s="70"/>
    </row>
    <row r="49" spans="1:21" x14ac:dyDescent="0.35">
      <c r="A49" s="70"/>
      <c r="B49" s="70"/>
      <c r="C49" s="70"/>
      <c r="D49" s="70"/>
      <c r="E49" s="70"/>
      <c r="F49" s="71"/>
      <c r="G49" s="71"/>
      <c r="H49" s="71"/>
      <c r="I49" s="71"/>
      <c r="J49" s="70"/>
      <c r="K49" s="70"/>
      <c r="L49" s="72"/>
      <c r="Q49" s="107"/>
      <c r="R49" s="70"/>
      <c r="S49" s="70"/>
      <c r="T49" s="70"/>
      <c r="U49" s="70"/>
    </row>
    <row r="50" spans="1:21" x14ac:dyDescent="0.35">
      <c r="A50" s="70"/>
      <c r="B50" s="70"/>
      <c r="C50" s="70"/>
      <c r="D50" s="70"/>
      <c r="E50" s="70"/>
      <c r="F50" s="71"/>
      <c r="G50" s="71"/>
      <c r="H50" s="71"/>
      <c r="I50" s="71"/>
      <c r="J50" s="70"/>
      <c r="K50" s="70"/>
      <c r="L50" s="72"/>
      <c r="Q50" s="107"/>
      <c r="R50" s="70"/>
      <c r="S50" s="70"/>
      <c r="T50" s="70"/>
      <c r="U50" s="70"/>
    </row>
    <row r="51" spans="1:21" x14ac:dyDescent="0.35">
      <c r="A51" s="70"/>
      <c r="B51" s="70"/>
      <c r="C51" s="70"/>
      <c r="D51" s="70"/>
      <c r="E51" s="70"/>
      <c r="F51" s="71"/>
      <c r="G51" s="71"/>
      <c r="H51" s="71"/>
      <c r="I51" s="71"/>
      <c r="J51" s="70"/>
      <c r="K51" s="70"/>
      <c r="L51" s="72"/>
      <c r="Q51" s="107"/>
      <c r="R51" s="70"/>
      <c r="S51" s="70"/>
      <c r="T51" s="70"/>
      <c r="U51" s="70"/>
    </row>
    <row r="52" spans="1:21" x14ac:dyDescent="0.35">
      <c r="A52" s="70"/>
      <c r="B52" s="70"/>
      <c r="C52" s="70"/>
      <c r="D52" s="70"/>
      <c r="E52" s="70"/>
      <c r="F52" s="71"/>
      <c r="G52" s="71"/>
      <c r="H52" s="71"/>
      <c r="I52" s="71"/>
      <c r="J52" s="70"/>
      <c r="K52" s="70"/>
      <c r="L52" s="72"/>
      <c r="Q52" s="107"/>
      <c r="R52" s="70"/>
      <c r="S52" s="70"/>
      <c r="T52" s="70"/>
      <c r="U52" s="70"/>
    </row>
    <row r="53" spans="1:21" x14ac:dyDescent="0.35">
      <c r="A53" s="70"/>
      <c r="B53" s="70"/>
      <c r="C53" s="70"/>
      <c r="D53" s="70"/>
      <c r="E53" s="70"/>
      <c r="F53" s="71"/>
      <c r="G53" s="71"/>
      <c r="H53" s="71"/>
      <c r="I53" s="71"/>
      <c r="J53" s="70"/>
      <c r="K53" s="70"/>
      <c r="L53" s="72"/>
      <c r="Q53" s="107"/>
      <c r="R53" s="70"/>
      <c r="S53" s="70"/>
      <c r="T53" s="70"/>
      <c r="U53" s="70"/>
    </row>
    <row r="54" spans="1:21" x14ac:dyDescent="0.35">
      <c r="A54" s="70"/>
      <c r="B54" s="70"/>
      <c r="C54" s="70"/>
      <c r="D54" s="70"/>
      <c r="E54" s="70"/>
      <c r="F54" s="71"/>
      <c r="G54" s="71"/>
      <c r="H54" s="71"/>
      <c r="I54" s="71"/>
      <c r="J54" s="70"/>
      <c r="K54" s="70"/>
      <c r="L54" s="72"/>
      <c r="Q54" s="107"/>
      <c r="R54" s="70"/>
      <c r="S54" s="70"/>
      <c r="T54" s="70"/>
      <c r="U54" s="70"/>
    </row>
    <row r="55" spans="1:21" x14ac:dyDescent="0.35">
      <c r="A55" s="70"/>
      <c r="B55" s="70"/>
      <c r="C55" s="70"/>
      <c r="D55" s="70"/>
      <c r="E55" s="70"/>
      <c r="F55" s="71"/>
      <c r="G55" s="71"/>
      <c r="H55" s="71"/>
      <c r="I55" s="71"/>
      <c r="J55" s="70"/>
      <c r="K55" s="70"/>
      <c r="L55" s="72"/>
      <c r="Q55" s="107"/>
      <c r="R55" s="70"/>
      <c r="S55" s="70"/>
      <c r="T55" s="70"/>
      <c r="U55" s="70"/>
    </row>
    <row r="56" spans="1:21" x14ac:dyDescent="0.35">
      <c r="A56" s="70"/>
      <c r="B56" s="70"/>
      <c r="C56" s="70"/>
      <c r="D56" s="70"/>
      <c r="E56" s="70"/>
      <c r="F56" s="71"/>
      <c r="G56" s="71"/>
      <c r="H56" s="71"/>
      <c r="I56" s="71"/>
      <c r="J56" s="70"/>
      <c r="K56" s="70"/>
      <c r="L56" s="72"/>
      <c r="Q56" s="107"/>
      <c r="R56" s="70"/>
      <c r="S56" s="70"/>
      <c r="T56" s="70"/>
      <c r="U56" s="70"/>
    </row>
    <row r="57" spans="1:21" x14ac:dyDescent="0.35">
      <c r="A57" s="70"/>
      <c r="B57" s="70"/>
      <c r="C57" s="70"/>
      <c r="D57" s="70"/>
      <c r="E57" s="70"/>
      <c r="F57" s="71"/>
      <c r="G57" s="71"/>
      <c r="H57" s="71"/>
      <c r="I57" s="71"/>
      <c r="J57" s="70"/>
      <c r="K57" s="70"/>
      <c r="L57" s="72"/>
      <c r="Q57" s="107"/>
      <c r="R57" s="70"/>
      <c r="S57" s="70"/>
      <c r="T57" s="70"/>
      <c r="U57" s="70"/>
    </row>
    <row r="58" spans="1:21" x14ac:dyDescent="0.35">
      <c r="A58" s="70"/>
      <c r="B58" s="70"/>
      <c r="C58" s="70"/>
      <c r="D58" s="70"/>
      <c r="E58" s="70"/>
      <c r="F58" s="71"/>
      <c r="G58" s="71"/>
      <c r="H58" s="71"/>
      <c r="I58" s="71"/>
      <c r="J58" s="70"/>
      <c r="K58" s="70"/>
      <c r="L58" s="72"/>
      <c r="Q58" s="107"/>
      <c r="R58" s="70"/>
      <c r="S58" s="70"/>
      <c r="T58" s="70"/>
      <c r="U58" s="70"/>
    </row>
    <row r="59" spans="1:21" x14ac:dyDescent="0.35">
      <c r="A59" s="70"/>
      <c r="B59" s="70"/>
      <c r="C59" s="70"/>
      <c r="D59" s="70"/>
      <c r="E59" s="70"/>
      <c r="F59" s="71"/>
      <c r="G59" s="71"/>
      <c r="H59" s="71"/>
      <c r="I59" s="71"/>
      <c r="J59" s="70"/>
      <c r="K59" s="70"/>
      <c r="L59" s="72"/>
      <c r="Q59" s="107"/>
      <c r="R59" s="70"/>
      <c r="S59" s="70"/>
      <c r="T59" s="70"/>
      <c r="U59" s="70"/>
    </row>
    <row r="60" spans="1:21" x14ac:dyDescent="0.35">
      <c r="A60" s="70"/>
      <c r="B60" s="70"/>
      <c r="C60" s="70"/>
      <c r="D60" s="70"/>
      <c r="E60" s="70"/>
      <c r="F60" s="71"/>
      <c r="G60" s="71"/>
      <c r="H60" s="71"/>
      <c r="I60" s="71"/>
      <c r="J60" s="70"/>
      <c r="K60" s="70"/>
      <c r="L60" s="72"/>
      <c r="Q60" s="107"/>
      <c r="R60" s="70"/>
      <c r="S60" s="70"/>
      <c r="T60" s="70"/>
      <c r="U60" s="70"/>
    </row>
    <row r="61" spans="1:21" x14ac:dyDescent="0.35">
      <c r="A61" s="70"/>
      <c r="B61" s="70"/>
      <c r="C61" s="70"/>
      <c r="D61" s="70"/>
      <c r="E61" s="70"/>
      <c r="F61" s="71"/>
      <c r="G61" s="71"/>
      <c r="H61" s="71"/>
      <c r="I61" s="71"/>
      <c r="J61" s="70"/>
      <c r="K61" s="70"/>
      <c r="L61" s="72"/>
      <c r="Q61" s="107"/>
      <c r="R61" s="70"/>
      <c r="S61" s="70"/>
      <c r="T61" s="70"/>
      <c r="U61" s="70"/>
    </row>
    <row r="62" spans="1:21" x14ac:dyDescent="0.35">
      <c r="A62" s="70"/>
      <c r="B62" s="70"/>
      <c r="C62" s="70"/>
      <c r="D62" s="70"/>
      <c r="E62" s="70"/>
      <c r="F62" s="71"/>
      <c r="G62" s="71"/>
      <c r="H62" s="71"/>
      <c r="I62" s="71"/>
      <c r="J62" s="70"/>
      <c r="K62" s="70"/>
      <c r="L62" s="72"/>
      <c r="Q62" s="107"/>
      <c r="R62" s="70"/>
      <c r="S62" s="70"/>
      <c r="T62" s="70"/>
      <c r="U62" s="70"/>
    </row>
    <row r="63" spans="1:21" x14ac:dyDescent="0.35">
      <c r="A63" s="70"/>
      <c r="B63" s="70"/>
      <c r="C63" s="70"/>
      <c r="D63" s="70"/>
      <c r="E63" s="70"/>
      <c r="F63" s="71"/>
      <c r="G63" s="71"/>
      <c r="H63" s="71"/>
      <c r="I63" s="71"/>
      <c r="J63" s="70"/>
      <c r="K63" s="70"/>
      <c r="L63" s="72"/>
      <c r="Q63" s="107"/>
      <c r="R63" s="70"/>
      <c r="S63" s="70"/>
      <c r="T63" s="70"/>
      <c r="U63" s="70"/>
    </row>
    <row r="64" spans="1:21" x14ac:dyDescent="0.35">
      <c r="A64" s="70"/>
      <c r="B64" s="70"/>
      <c r="C64" s="70"/>
      <c r="D64" s="70"/>
      <c r="E64" s="70"/>
      <c r="F64" s="71"/>
      <c r="G64" s="71"/>
      <c r="H64" s="71"/>
      <c r="I64" s="71"/>
      <c r="J64" s="70"/>
      <c r="K64" s="70"/>
      <c r="L64" s="72"/>
      <c r="Q64" s="107"/>
      <c r="R64" s="70"/>
      <c r="S64" s="70"/>
      <c r="T64" s="70"/>
      <c r="U64" s="70"/>
    </row>
    <row r="65" spans="1:21" x14ac:dyDescent="0.35">
      <c r="A65" s="70"/>
      <c r="B65" s="70"/>
      <c r="C65" s="70"/>
      <c r="D65" s="70"/>
      <c r="E65" s="70"/>
      <c r="F65" s="71"/>
      <c r="G65" s="71"/>
      <c r="H65" s="71"/>
      <c r="I65" s="71"/>
      <c r="J65" s="70"/>
      <c r="K65" s="70"/>
      <c r="L65" s="72"/>
      <c r="Q65" s="107"/>
      <c r="R65" s="70"/>
      <c r="S65" s="70"/>
      <c r="T65" s="70"/>
      <c r="U65" s="70"/>
    </row>
    <row r="66" spans="1:21" x14ac:dyDescent="0.35">
      <c r="A66" s="70"/>
      <c r="B66" s="70"/>
      <c r="C66" s="70"/>
      <c r="D66" s="70"/>
      <c r="E66" s="70"/>
      <c r="F66" s="71"/>
      <c r="G66" s="71"/>
      <c r="H66" s="71"/>
      <c r="I66" s="71"/>
      <c r="J66" s="70"/>
      <c r="K66" s="70"/>
      <c r="L66" s="72"/>
      <c r="Q66" s="107"/>
      <c r="R66" s="70"/>
      <c r="S66" s="70"/>
      <c r="T66" s="70"/>
      <c r="U66" s="70"/>
    </row>
    <row r="67" spans="1:21" x14ac:dyDescent="0.35">
      <c r="A67" s="70"/>
      <c r="B67" s="70"/>
      <c r="C67" s="70"/>
      <c r="D67" s="70"/>
      <c r="E67" s="70"/>
      <c r="F67" s="71"/>
      <c r="G67" s="71"/>
      <c r="H67" s="71"/>
      <c r="I67" s="71"/>
      <c r="J67" s="70"/>
      <c r="K67" s="70"/>
      <c r="L67" s="72"/>
      <c r="Q67" s="107"/>
      <c r="R67" s="70"/>
      <c r="S67" s="70"/>
      <c r="T67" s="70"/>
      <c r="U67" s="70"/>
    </row>
    <row r="68" spans="1:21" x14ac:dyDescent="0.35">
      <c r="A68" s="70"/>
      <c r="B68" s="70"/>
      <c r="C68" s="70"/>
      <c r="D68" s="70"/>
      <c r="E68" s="70"/>
      <c r="F68" s="71"/>
      <c r="G68" s="71"/>
      <c r="H68" s="71"/>
      <c r="I68" s="71"/>
      <c r="J68" s="70"/>
      <c r="K68" s="70"/>
      <c r="L68" s="72"/>
      <c r="Q68" s="107"/>
      <c r="R68" s="70"/>
      <c r="S68" s="70"/>
      <c r="T68" s="70"/>
      <c r="U68" s="70"/>
    </row>
    <row r="69" spans="1:21" x14ac:dyDescent="0.35">
      <c r="A69" s="70"/>
      <c r="B69" s="70"/>
      <c r="C69" s="70"/>
      <c r="D69" s="70"/>
      <c r="E69" s="70"/>
      <c r="F69" s="71"/>
      <c r="G69" s="71"/>
      <c r="H69" s="71"/>
      <c r="I69" s="71"/>
      <c r="J69" s="70"/>
      <c r="K69" s="70"/>
      <c r="L69" s="72"/>
      <c r="Q69" s="107"/>
      <c r="R69" s="70"/>
      <c r="S69" s="70"/>
      <c r="T69" s="70"/>
      <c r="U69" s="70"/>
    </row>
    <row r="70" spans="1:21" x14ac:dyDescent="0.35">
      <c r="A70" s="70"/>
      <c r="B70" s="70"/>
      <c r="C70" s="70"/>
      <c r="D70" s="70"/>
      <c r="E70" s="70"/>
      <c r="F70" s="71"/>
      <c r="G70" s="71"/>
      <c r="H70" s="71"/>
      <c r="I70" s="71"/>
      <c r="J70" s="70"/>
      <c r="K70" s="70"/>
      <c r="L70" s="72"/>
      <c r="Q70" s="107"/>
      <c r="R70" s="70"/>
      <c r="S70" s="70"/>
      <c r="T70" s="70"/>
      <c r="U70" s="70"/>
    </row>
    <row r="71" spans="1:21" x14ac:dyDescent="0.35">
      <c r="A71" s="70"/>
      <c r="B71" s="70"/>
      <c r="C71" s="70"/>
      <c r="D71" s="70"/>
      <c r="E71" s="70"/>
      <c r="F71" s="71"/>
      <c r="G71" s="71"/>
      <c r="H71" s="71"/>
      <c r="I71" s="71"/>
      <c r="J71" s="70"/>
      <c r="K71" s="70"/>
      <c r="L71" s="72"/>
      <c r="Q71" s="107"/>
      <c r="R71" s="70"/>
      <c r="S71" s="70"/>
      <c r="T71" s="70"/>
      <c r="U71" s="70"/>
    </row>
    <row r="72" spans="1:21" x14ac:dyDescent="0.35">
      <c r="A72" s="70"/>
      <c r="B72" s="70"/>
      <c r="C72" s="70"/>
      <c r="D72" s="70"/>
      <c r="E72" s="70"/>
      <c r="F72" s="71"/>
      <c r="G72" s="71"/>
      <c r="H72" s="71"/>
      <c r="I72" s="71"/>
      <c r="J72" s="70"/>
      <c r="K72" s="70"/>
      <c r="L72" s="72"/>
      <c r="Q72" s="107"/>
      <c r="R72" s="70"/>
      <c r="S72" s="70"/>
      <c r="T72" s="70"/>
      <c r="U72" s="70"/>
    </row>
    <row r="73" spans="1:21" x14ac:dyDescent="0.35">
      <c r="A73" s="70"/>
      <c r="B73" s="70"/>
      <c r="C73" s="70"/>
      <c r="D73" s="70"/>
      <c r="E73" s="70"/>
      <c r="F73" s="71"/>
      <c r="G73" s="71"/>
      <c r="H73" s="71"/>
      <c r="I73" s="71"/>
      <c r="J73" s="70"/>
      <c r="K73" s="70"/>
      <c r="L73" s="72"/>
      <c r="Q73" s="107"/>
      <c r="R73" s="70"/>
      <c r="S73" s="70"/>
      <c r="T73" s="70"/>
      <c r="U73" s="70"/>
    </row>
    <row r="74" spans="1:21" x14ac:dyDescent="0.35">
      <c r="A74" s="70"/>
      <c r="B74" s="70"/>
      <c r="C74" s="70"/>
      <c r="D74" s="70"/>
      <c r="E74" s="70"/>
      <c r="F74" s="71"/>
      <c r="G74" s="71"/>
      <c r="H74" s="71"/>
      <c r="I74" s="71"/>
      <c r="J74" s="70"/>
      <c r="K74" s="70"/>
      <c r="L74" s="72"/>
      <c r="Q74" s="107"/>
      <c r="R74" s="70"/>
      <c r="S74" s="70"/>
      <c r="T74" s="70"/>
      <c r="U74" s="70"/>
    </row>
    <row r="75" spans="1:21" x14ac:dyDescent="0.35">
      <c r="A75" s="70"/>
      <c r="B75" s="70"/>
      <c r="C75" s="70"/>
      <c r="D75" s="70"/>
      <c r="E75" s="70"/>
      <c r="F75" s="71"/>
      <c r="G75" s="71"/>
      <c r="H75" s="71"/>
      <c r="I75" s="71"/>
      <c r="J75" s="70"/>
      <c r="K75" s="70"/>
      <c r="L75" s="72"/>
      <c r="Q75" s="107"/>
      <c r="R75" s="70"/>
      <c r="S75" s="70"/>
      <c r="T75" s="70"/>
      <c r="U75" s="70"/>
    </row>
    <row r="76" spans="1:21" x14ac:dyDescent="0.35">
      <c r="A76" s="70"/>
      <c r="B76" s="70"/>
      <c r="C76" s="70"/>
      <c r="D76" s="70"/>
      <c r="E76" s="70"/>
      <c r="F76" s="71"/>
      <c r="G76" s="71"/>
      <c r="H76" s="71"/>
      <c r="I76" s="71"/>
      <c r="J76" s="70"/>
      <c r="K76" s="70"/>
      <c r="L76" s="72"/>
      <c r="Q76" s="107"/>
      <c r="R76" s="70"/>
      <c r="S76" s="70"/>
      <c r="T76" s="70"/>
      <c r="U76" s="70"/>
    </row>
    <row r="77" spans="1:21" x14ac:dyDescent="0.35">
      <c r="A77" s="70"/>
      <c r="B77" s="70"/>
      <c r="C77" s="70"/>
      <c r="D77" s="70"/>
      <c r="E77" s="70"/>
      <c r="F77" s="71"/>
      <c r="G77" s="71"/>
      <c r="H77" s="71"/>
      <c r="I77" s="71"/>
      <c r="J77" s="70"/>
      <c r="K77" s="70"/>
      <c r="L77" s="72"/>
      <c r="Q77" s="107"/>
      <c r="R77" s="70"/>
      <c r="S77" s="70"/>
      <c r="T77" s="70"/>
      <c r="U77" s="70"/>
    </row>
    <row r="78" spans="1:21" x14ac:dyDescent="0.35">
      <c r="A78" s="70"/>
      <c r="B78" s="70"/>
      <c r="C78" s="70"/>
      <c r="D78" s="70"/>
      <c r="E78" s="70"/>
      <c r="F78" s="71"/>
      <c r="G78" s="71"/>
      <c r="H78" s="71"/>
      <c r="I78" s="71"/>
      <c r="J78" s="70"/>
      <c r="K78" s="70"/>
      <c r="L78" s="72"/>
      <c r="Q78" s="107"/>
      <c r="R78" s="70"/>
      <c r="S78" s="70"/>
      <c r="T78" s="70"/>
      <c r="U78" s="70"/>
    </row>
    <row r="79" spans="1:21" x14ac:dyDescent="0.35">
      <c r="A79" s="70"/>
      <c r="B79" s="70"/>
      <c r="C79" s="70"/>
      <c r="D79" s="70"/>
      <c r="E79" s="70"/>
      <c r="F79" s="71"/>
      <c r="G79" s="71"/>
      <c r="H79" s="71"/>
      <c r="I79" s="71"/>
      <c r="J79" s="70"/>
      <c r="K79" s="70"/>
      <c r="L79" s="72"/>
      <c r="Q79" s="107"/>
      <c r="R79" s="70"/>
      <c r="S79" s="70"/>
      <c r="T79" s="70"/>
      <c r="U79" s="70"/>
    </row>
    <row r="80" spans="1:21" x14ac:dyDescent="0.35">
      <c r="A80" s="70"/>
      <c r="B80" s="70"/>
      <c r="C80" s="70"/>
      <c r="D80" s="70"/>
      <c r="E80" s="70"/>
      <c r="F80" s="71"/>
      <c r="G80" s="71"/>
      <c r="H80" s="71"/>
      <c r="I80" s="71"/>
      <c r="J80" s="70"/>
      <c r="K80" s="70"/>
      <c r="L80" s="72"/>
      <c r="Q80" s="107"/>
      <c r="R80" s="70"/>
      <c r="S80" s="70"/>
      <c r="T80" s="70"/>
      <c r="U80" s="70"/>
    </row>
    <row r="81" spans="1:21" x14ac:dyDescent="0.35">
      <c r="A81" s="70"/>
      <c r="B81" s="70"/>
      <c r="C81" s="70"/>
      <c r="D81" s="70"/>
      <c r="E81" s="70"/>
      <c r="F81" s="71"/>
      <c r="G81" s="71"/>
      <c r="H81" s="71"/>
      <c r="I81" s="71"/>
      <c r="J81" s="70"/>
      <c r="K81" s="70"/>
      <c r="L81" s="72"/>
      <c r="Q81" s="107"/>
      <c r="R81" s="70"/>
      <c r="S81" s="70"/>
      <c r="T81" s="70"/>
      <c r="U81" s="70"/>
    </row>
    <row r="82" spans="1:21" x14ac:dyDescent="0.35">
      <c r="A82" s="70"/>
      <c r="B82" s="70"/>
      <c r="C82" s="70"/>
      <c r="D82" s="70"/>
      <c r="E82" s="70"/>
      <c r="F82" s="71"/>
      <c r="G82" s="71"/>
      <c r="H82" s="71"/>
      <c r="I82" s="71"/>
      <c r="J82" s="70"/>
      <c r="K82" s="70"/>
      <c r="L82" s="72"/>
      <c r="Q82" s="107"/>
      <c r="R82" s="70"/>
      <c r="S82" s="70"/>
      <c r="T82" s="70"/>
      <c r="U82" s="70"/>
    </row>
    <row r="83" spans="1:21" x14ac:dyDescent="0.35">
      <c r="A83" s="70"/>
      <c r="B83" s="70"/>
      <c r="C83" s="70"/>
      <c r="D83" s="70"/>
      <c r="E83" s="70"/>
      <c r="F83" s="71"/>
      <c r="G83" s="71"/>
      <c r="H83" s="71"/>
      <c r="I83" s="71"/>
      <c r="J83" s="70"/>
      <c r="K83" s="70"/>
      <c r="L83" s="72"/>
      <c r="Q83" s="107"/>
      <c r="R83" s="70"/>
      <c r="S83" s="70"/>
      <c r="T83" s="70"/>
      <c r="U83" s="70"/>
    </row>
    <row r="84" spans="1:21" x14ac:dyDescent="0.35">
      <c r="A84" s="70"/>
      <c r="B84" s="70"/>
      <c r="C84" s="70"/>
      <c r="D84" s="70"/>
      <c r="E84" s="70"/>
      <c r="F84" s="71"/>
      <c r="G84" s="71"/>
      <c r="H84" s="71"/>
      <c r="I84" s="71"/>
      <c r="J84" s="70"/>
      <c r="K84" s="70"/>
      <c r="L84" s="72"/>
      <c r="Q84" s="107"/>
      <c r="R84" s="70"/>
      <c r="S84" s="70"/>
      <c r="T84" s="70"/>
      <c r="U84" s="70"/>
    </row>
    <row r="85" spans="1:21" x14ac:dyDescent="0.35">
      <c r="A85" s="70"/>
      <c r="B85" s="70"/>
      <c r="C85" s="70"/>
      <c r="D85" s="70"/>
      <c r="E85" s="70"/>
      <c r="F85" s="71"/>
      <c r="G85" s="71"/>
      <c r="H85" s="71"/>
      <c r="I85" s="71"/>
      <c r="J85" s="70"/>
      <c r="K85" s="70"/>
      <c r="L85" s="72"/>
      <c r="Q85" s="107"/>
      <c r="R85" s="70"/>
      <c r="S85" s="70"/>
      <c r="T85" s="70"/>
      <c r="U85" s="70"/>
    </row>
    <row r="86" spans="1:21" x14ac:dyDescent="0.35">
      <c r="A86" s="70"/>
      <c r="B86" s="70"/>
      <c r="C86" s="70"/>
      <c r="D86" s="70"/>
      <c r="E86" s="70"/>
      <c r="F86" s="71"/>
      <c r="G86" s="71"/>
      <c r="H86" s="71"/>
      <c r="I86" s="71"/>
      <c r="J86" s="70"/>
      <c r="K86" s="70"/>
      <c r="L86" s="72"/>
      <c r="Q86" s="107"/>
      <c r="R86" s="70"/>
      <c r="S86" s="70"/>
      <c r="T86" s="70"/>
      <c r="U86" s="70"/>
    </row>
    <row r="87" spans="1:21" x14ac:dyDescent="0.35">
      <c r="A87" s="70"/>
      <c r="B87" s="70"/>
      <c r="C87" s="70"/>
      <c r="D87" s="70"/>
      <c r="E87" s="70"/>
      <c r="F87" s="71"/>
      <c r="G87" s="71"/>
      <c r="H87" s="71"/>
      <c r="I87" s="71"/>
      <c r="J87" s="70"/>
      <c r="K87" s="70"/>
      <c r="L87" s="72"/>
      <c r="Q87" s="107"/>
      <c r="R87" s="70"/>
      <c r="S87" s="70"/>
      <c r="T87" s="70"/>
      <c r="U87" s="70"/>
    </row>
    <row r="88" spans="1:21" x14ac:dyDescent="0.35">
      <c r="A88" s="70"/>
      <c r="B88" s="70"/>
      <c r="C88" s="70"/>
      <c r="D88" s="70"/>
      <c r="E88" s="70"/>
      <c r="F88" s="71"/>
      <c r="G88" s="71"/>
      <c r="H88" s="71"/>
      <c r="I88" s="71"/>
      <c r="J88" s="70"/>
      <c r="K88" s="70"/>
      <c r="L88" s="72"/>
      <c r="Q88" s="107"/>
      <c r="R88" s="70"/>
      <c r="S88" s="70"/>
      <c r="T88" s="70"/>
      <c r="U88" s="70"/>
    </row>
    <row r="89" spans="1:21" x14ac:dyDescent="0.35">
      <c r="A89" s="70"/>
      <c r="B89" s="70"/>
      <c r="C89" s="70"/>
      <c r="D89" s="70"/>
      <c r="E89" s="70"/>
      <c r="F89" s="71"/>
      <c r="G89" s="71"/>
      <c r="H89" s="71"/>
      <c r="I89" s="71"/>
      <c r="J89" s="70"/>
      <c r="K89" s="70"/>
      <c r="L89" s="72"/>
      <c r="Q89" s="107"/>
      <c r="R89" s="70"/>
      <c r="S89" s="70"/>
      <c r="T89" s="70"/>
      <c r="U89" s="70"/>
    </row>
    <row r="90" spans="1:21" x14ac:dyDescent="0.35">
      <c r="A90" s="70"/>
      <c r="B90" s="70"/>
      <c r="C90" s="70"/>
      <c r="D90" s="70"/>
      <c r="E90" s="70"/>
      <c r="F90" s="71"/>
      <c r="G90" s="71"/>
      <c r="H90" s="71"/>
      <c r="I90" s="71"/>
      <c r="J90" s="70"/>
      <c r="K90" s="70"/>
      <c r="L90" s="72"/>
      <c r="Q90" s="107"/>
      <c r="R90" s="70"/>
      <c r="S90" s="70"/>
      <c r="T90" s="70"/>
      <c r="U90" s="70"/>
    </row>
    <row r="91" spans="1:21" x14ac:dyDescent="0.35">
      <c r="A91" s="70"/>
      <c r="B91" s="70"/>
      <c r="C91" s="70"/>
      <c r="D91" s="70"/>
      <c r="E91" s="70"/>
      <c r="F91" s="71"/>
      <c r="G91" s="71"/>
      <c r="H91" s="71"/>
      <c r="I91" s="71"/>
      <c r="J91" s="70"/>
      <c r="K91" s="70"/>
      <c r="L91" s="72"/>
      <c r="Q91" s="107"/>
      <c r="R91" s="70"/>
      <c r="S91" s="70"/>
      <c r="T91" s="70"/>
      <c r="U91" s="70"/>
    </row>
    <row r="92" spans="1:21" x14ac:dyDescent="0.35">
      <c r="A92" s="70"/>
      <c r="B92" s="70"/>
      <c r="C92" s="70"/>
      <c r="D92" s="70"/>
      <c r="E92" s="70"/>
      <c r="F92" s="71"/>
      <c r="G92" s="71"/>
      <c r="H92" s="71"/>
      <c r="I92" s="71"/>
      <c r="J92" s="70"/>
      <c r="K92" s="70"/>
      <c r="L92" s="72"/>
      <c r="Q92" s="107"/>
      <c r="R92" s="70"/>
      <c r="S92" s="70"/>
      <c r="T92" s="70"/>
      <c r="U92" s="70"/>
    </row>
    <row r="93" spans="1:21" x14ac:dyDescent="0.35">
      <c r="A93" s="70"/>
      <c r="B93" s="70"/>
      <c r="C93" s="70"/>
      <c r="D93" s="70"/>
      <c r="E93" s="70"/>
      <c r="F93" s="71"/>
      <c r="G93" s="71"/>
      <c r="H93" s="71"/>
      <c r="I93" s="71"/>
      <c r="J93" s="70"/>
      <c r="K93" s="70"/>
      <c r="L93" s="72"/>
      <c r="Q93" s="107"/>
      <c r="R93" s="70"/>
      <c r="S93" s="70"/>
      <c r="T93" s="70"/>
      <c r="U93" s="70"/>
    </row>
    <row r="94" spans="1:21" x14ac:dyDescent="0.35">
      <c r="A94" s="70"/>
      <c r="B94" s="70"/>
      <c r="C94" s="70"/>
      <c r="D94" s="70"/>
      <c r="E94" s="70"/>
      <c r="F94" s="71"/>
      <c r="G94" s="71"/>
      <c r="H94" s="71"/>
      <c r="I94" s="71"/>
      <c r="J94" s="70"/>
      <c r="K94" s="70"/>
      <c r="L94" s="72"/>
      <c r="Q94" s="107"/>
      <c r="R94" s="70"/>
      <c r="S94" s="70"/>
      <c r="T94" s="70"/>
      <c r="U94" s="70"/>
    </row>
    <row r="95" spans="1:21" x14ac:dyDescent="0.35">
      <c r="A95" s="70"/>
      <c r="B95" s="70"/>
      <c r="C95" s="70"/>
      <c r="D95" s="70"/>
      <c r="E95" s="70"/>
      <c r="F95" s="71"/>
      <c r="G95" s="71"/>
      <c r="H95" s="71"/>
      <c r="I95" s="71"/>
      <c r="J95" s="70"/>
      <c r="K95" s="70"/>
      <c r="L95" s="72"/>
      <c r="Q95" s="107"/>
      <c r="R95" s="70"/>
      <c r="S95" s="70"/>
      <c r="T95" s="70"/>
      <c r="U95" s="70"/>
    </row>
    <row r="96" spans="1:21" x14ac:dyDescent="0.35">
      <c r="A96" s="70"/>
      <c r="B96" s="70"/>
      <c r="C96" s="70"/>
      <c r="D96" s="70"/>
      <c r="E96" s="70"/>
      <c r="F96" s="71"/>
      <c r="G96" s="71"/>
      <c r="H96" s="71"/>
      <c r="I96" s="71"/>
      <c r="J96" s="70"/>
      <c r="K96" s="70"/>
      <c r="L96" s="72"/>
      <c r="Q96" s="107"/>
      <c r="R96" s="70"/>
      <c r="S96" s="70"/>
      <c r="T96" s="70"/>
      <c r="U96" s="70"/>
    </row>
    <row r="97" spans="1:21" x14ac:dyDescent="0.35">
      <c r="A97" s="70"/>
      <c r="B97" s="70"/>
      <c r="C97" s="70"/>
      <c r="D97" s="70"/>
      <c r="E97" s="70"/>
      <c r="F97" s="71"/>
      <c r="G97" s="71"/>
      <c r="H97" s="71"/>
      <c r="I97" s="71"/>
      <c r="J97" s="70"/>
      <c r="K97" s="70"/>
      <c r="L97" s="72"/>
      <c r="Q97" s="107"/>
      <c r="R97" s="70"/>
      <c r="S97" s="70"/>
      <c r="T97" s="70"/>
      <c r="U97" s="70"/>
    </row>
    <row r="98" spans="1:21" x14ac:dyDescent="0.35">
      <c r="A98" s="70"/>
      <c r="B98" s="70"/>
      <c r="C98" s="70"/>
      <c r="D98" s="70"/>
      <c r="E98" s="70"/>
      <c r="F98" s="71"/>
      <c r="G98" s="71"/>
      <c r="H98" s="71"/>
      <c r="I98" s="71"/>
      <c r="J98" s="70"/>
      <c r="K98" s="70"/>
      <c r="L98" s="72"/>
      <c r="Q98" s="107"/>
      <c r="R98" s="70"/>
      <c r="S98" s="70"/>
      <c r="T98" s="70"/>
      <c r="U98" s="70"/>
    </row>
    <row r="99" spans="1:21" x14ac:dyDescent="0.35">
      <c r="A99" s="70"/>
      <c r="B99" s="70"/>
      <c r="C99" s="70"/>
      <c r="D99" s="70"/>
      <c r="E99" s="70"/>
      <c r="F99" s="71"/>
      <c r="G99" s="71"/>
      <c r="H99" s="71"/>
      <c r="I99" s="71"/>
      <c r="J99" s="70"/>
      <c r="K99" s="70"/>
      <c r="L99" s="72"/>
      <c r="Q99" s="107"/>
      <c r="R99" s="70"/>
      <c r="S99" s="70"/>
      <c r="T99" s="70"/>
      <c r="U99" s="70"/>
    </row>
    <row r="100" spans="1:21" x14ac:dyDescent="0.35">
      <c r="A100" s="70"/>
      <c r="B100" s="70"/>
      <c r="C100" s="70"/>
      <c r="D100" s="70"/>
      <c r="E100" s="70"/>
      <c r="F100" s="71"/>
      <c r="G100" s="71"/>
      <c r="H100" s="71"/>
      <c r="I100" s="71"/>
      <c r="J100" s="70"/>
      <c r="K100" s="70"/>
      <c r="L100" s="72"/>
      <c r="Q100" s="107"/>
      <c r="R100" s="70"/>
      <c r="S100" s="70"/>
      <c r="T100" s="70"/>
      <c r="U100" s="70"/>
    </row>
    <row r="101" spans="1:21" x14ac:dyDescent="0.35">
      <c r="A101" s="70"/>
      <c r="B101" s="70"/>
      <c r="C101" s="70"/>
      <c r="D101" s="70"/>
      <c r="E101" s="70"/>
      <c r="F101" s="71"/>
      <c r="G101" s="71"/>
      <c r="H101" s="71"/>
      <c r="I101" s="71"/>
      <c r="J101" s="70"/>
      <c r="K101" s="70"/>
      <c r="L101" s="72"/>
      <c r="Q101" s="107"/>
      <c r="R101" s="70"/>
      <c r="S101" s="70"/>
      <c r="T101" s="70"/>
      <c r="U101" s="70"/>
    </row>
    <row r="102" spans="1:21" x14ac:dyDescent="0.35">
      <c r="A102" s="70"/>
      <c r="B102" s="70"/>
      <c r="C102" s="70"/>
      <c r="D102" s="70"/>
      <c r="E102" s="70"/>
      <c r="F102" s="71"/>
      <c r="G102" s="71"/>
      <c r="H102" s="71"/>
      <c r="I102" s="71"/>
      <c r="J102" s="70"/>
      <c r="K102" s="70"/>
      <c r="L102" s="72"/>
      <c r="Q102" s="107"/>
      <c r="R102" s="70"/>
      <c r="S102" s="70"/>
      <c r="T102" s="70"/>
      <c r="U102" s="70"/>
    </row>
    <row r="103" spans="1:21" x14ac:dyDescent="0.35">
      <c r="A103" s="70"/>
      <c r="B103" s="70"/>
      <c r="C103" s="70"/>
      <c r="D103" s="70"/>
      <c r="E103" s="70"/>
      <c r="F103" s="71"/>
      <c r="G103" s="71"/>
      <c r="H103" s="71"/>
      <c r="I103" s="71"/>
      <c r="J103" s="70"/>
      <c r="K103" s="70"/>
      <c r="L103" s="72"/>
      <c r="Q103" s="107"/>
      <c r="R103" s="70"/>
      <c r="S103" s="70"/>
      <c r="T103" s="70"/>
      <c r="U103" s="70"/>
    </row>
    <row r="104" spans="1:21" x14ac:dyDescent="0.35">
      <c r="A104" s="70"/>
      <c r="B104" s="70"/>
      <c r="C104" s="70"/>
      <c r="D104" s="70"/>
      <c r="E104" s="70"/>
      <c r="F104" s="71"/>
      <c r="G104" s="71"/>
      <c r="H104" s="71"/>
      <c r="I104" s="71"/>
      <c r="J104" s="70"/>
      <c r="K104" s="70"/>
      <c r="L104" s="72"/>
      <c r="Q104" s="107"/>
      <c r="R104" s="70"/>
      <c r="S104" s="70"/>
      <c r="T104" s="70"/>
      <c r="U104" s="70"/>
    </row>
    <row r="105" spans="1:21" x14ac:dyDescent="0.35">
      <c r="A105" s="70"/>
      <c r="B105" s="70"/>
      <c r="C105" s="70"/>
      <c r="D105" s="70"/>
      <c r="E105" s="70"/>
      <c r="F105" s="71"/>
      <c r="G105" s="71"/>
      <c r="H105" s="71"/>
      <c r="I105" s="71"/>
      <c r="J105" s="70"/>
      <c r="K105" s="70"/>
      <c r="L105" s="72"/>
      <c r="Q105" s="107"/>
      <c r="R105" s="70"/>
      <c r="S105" s="70"/>
      <c r="T105" s="70"/>
      <c r="U105" s="70"/>
    </row>
    <row r="106" spans="1:21" x14ac:dyDescent="0.35">
      <c r="A106" s="70"/>
      <c r="B106" s="70"/>
      <c r="C106" s="70"/>
      <c r="D106" s="70"/>
      <c r="E106" s="70"/>
      <c r="F106" s="71"/>
      <c r="G106" s="71"/>
      <c r="H106" s="71"/>
      <c r="I106" s="71"/>
      <c r="J106" s="70"/>
      <c r="K106" s="70"/>
      <c r="L106" s="72"/>
      <c r="Q106" s="107"/>
      <c r="R106" s="70"/>
      <c r="S106" s="70"/>
      <c r="T106" s="70"/>
      <c r="U106" s="70"/>
    </row>
    <row r="107" spans="1:21" x14ac:dyDescent="0.35">
      <c r="A107" s="70"/>
      <c r="B107" s="70"/>
      <c r="C107" s="70"/>
      <c r="D107" s="70"/>
      <c r="E107" s="70"/>
      <c r="F107" s="71"/>
      <c r="G107" s="71"/>
      <c r="H107" s="71"/>
      <c r="I107" s="71"/>
      <c r="J107" s="70"/>
      <c r="K107" s="70"/>
      <c r="L107" s="72"/>
      <c r="Q107" s="107"/>
      <c r="R107" s="70"/>
      <c r="S107" s="70"/>
      <c r="T107" s="70"/>
      <c r="U107" s="70"/>
    </row>
    <row r="108" spans="1:21" x14ac:dyDescent="0.35">
      <c r="A108" s="70"/>
      <c r="B108" s="70"/>
      <c r="C108" s="70"/>
      <c r="D108" s="70"/>
      <c r="E108" s="70"/>
      <c r="F108" s="71"/>
      <c r="G108" s="71"/>
      <c r="H108" s="71"/>
      <c r="I108" s="71"/>
      <c r="J108" s="70"/>
      <c r="K108" s="70"/>
      <c r="L108" s="72"/>
      <c r="Q108" s="107"/>
      <c r="R108" s="70"/>
      <c r="S108" s="70"/>
      <c r="T108" s="70"/>
      <c r="U108" s="70"/>
    </row>
    <row r="109" spans="1:21" x14ac:dyDescent="0.35">
      <c r="A109" s="70"/>
      <c r="B109" s="70"/>
      <c r="C109" s="70"/>
      <c r="D109" s="70"/>
      <c r="E109" s="70"/>
      <c r="F109" s="71"/>
      <c r="G109" s="71"/>
      <c r="H109" s="71"/>
      <c r="I109" s="71"/>
      <c r="J109" s="70"/>
      <c r="K109" s="70"/>
      <c r="L109" s="72"/>
      <c r="Q109" s="107"/>
      <c r="R109" s="70"/>
      <c r="S109" s="70"/>
      <c r="T109" s="70"/>
      <c r="U109" s="70"/>
    </row>
    <row r="110" spans="1:21" x14ac:dyDescent="0.35">
      <c r="A110" s="70"/>
      <c r="B110" s="70"/>
      <c r="C110" s="70"/>
      <c r="D110" s="70"/>
      <c r="E110" s="70"/>
      <c r="F110" s="71"/>
      <c r="G110" s="71"/>
      <c r="H110" s="71"/>
      <c r="I110" s="71"/>
      <c r="J110" s="70"/>
      <c r="K110" s="70"/>
      <c r="L110" s="72"/>
      <c r="Q110" s="107"/>
      <c r="R110" s="70"/>
      <c r="S110" s="70"/>
      <c r="T110" s="70"/>
      <c r="U110" s="70"/>
    </row>
    <row r="111" spans="1:21" x14ac:dyDescent="0.35">
      <c r="A111" s="70"/>
      <c r="B111" s="70"/>
      <c r="C111" s="70"/>
      <c r="D111" s="70"/>
      <c r="E111" s="70"/>
      <c r="F111" s="71"/>
      <c r="G111" s="71"/>
      <c r="H111" s="71"/>
      <c r="I111" s="71"/>
      <c r="J111" s="70"/>
      <c r="K111" s="70"/>
      <c r="L111" s="72"/>
      <c r="Q111" s="107"/>
      <c r="R111" s="70"/>
      <c r="S111" s="70"/>
      <c r="T111" s="70"/>
      <c r="U111" s="70"/>
    </row>
    <row r="112" spans="1:21" x14ac:dyDescent="0.35">
      <c r="A112" s="70"/>
      <c r="B112" s="70"/>
      <c r="C112" s="70"/>
      <c r="D112" s="70"/>
      <c r="E112" s="70"/>
      <c r="F112" s="71"/>
      <c r="G112" s="71"/>
      <c r="H112" s="71"/>
      <c r="I112" s="71"/>
      <c r="J112" s="70"/>
      <c r="K112" s="70"/>
      <c r="L112" s="72"/>
      <c r="Q112" s="107"/>
      <c r="R112" s="70"/>
      <c r="S112" s="70"/>
      <c r="T112" s="70"/>
      <c r="U112" s="70"/>
    </row>
    <row r="113" spans="1:21" x14ac:dyDescent="0.35">
      <c r="A113" s="70"/>
      <c r="B113" s="70"/>
      <c r="C113" s="70"/>
      <c r="D113" s="70"/>
      <c r="E113" s="70"/>
      <c r="F113" s="71"/>
      <c r="G113" s="71"/>
      <c r="H113" s="71"/>
      <c r="I113" s="71"/>
      <c r="J113" s="70"/>
      <c r="K113" s="70"/>
      <c r="L113" s="72"/>
      <c r="Q113" s="107"/>
      <c r="R113" s="70"/>
      <c r="S113" s="70"/>
      <c r="T113" s="70"/>
      <c r="U113" s="70"/>
    </row>
    <row r="114" spans="1:21" x14ac:dyDescent="0.35">
      <c r="A114" s="70"/>
      <c r="B114" s="70"/>
      <c r="C114" s="70"/>
      <c r="D114" s="70"/>
      <c r="E114" s="70"/>
      <c r="F114" s="71"/>
      <c r="G114" s="71"/>
      <c r="H114" s="71"/>
      <c r="I114" s="71"/>
      <c r="J114" s="70"/>
      <c r="K114" s="70"/>
      <c r="L114" s="72"/>
      <c r="Q114" s="107"/>
      <c r="R114" s="70"/>
      <c r="S114" s="70"/>
      <c r="T114" s="70"/>
      <c r="U114" s="70"/>
    </row>
    <row r="115" spans="1:21" x14ac:dyDescent="0.35">
      <c r="A115" s="70"/>
      <c r="B115" s="70"/>
      <c r="C115" s="70"/>
      <c r="D115" s="70"/>
      <c r="E115" s="70"/>
      <c r="F115" s="71"/>
      <c r="G115" s="71"/>
      <c r="H115" s="71"/>
      <c r="I115" s="71"/>
      <c r="J115" s="70"/>
      <c r="K115" s="70"/>
      <c r="L115" s="72"/>
      <c r="Q115" s="107"/>
      <c r="R115" s="70"/>
      <c r="S115" s="70"/>
      <c r="T115" s="70"/>
      <c r="U115" s="70"/>
    </row>
    <row r="116" spans="1:21" x14ac:dyDescent="0.35">
      <c r="A116" s="70"/>
      <c r="B116" s="70"/>
      <c r="C116" s="70"/>
      <c r="D116" s="70"/>
      <c r="E116" s="70"/>
      <c r="F116" s="71"/>
      <c r="G116" s="71"/>
      <c r="H116" s="71"/>
      <c r="I116" s="71"/>
      <c r="J116" s="70"/>
      <c r="K116" s="70"/>
      <c r="L116" s="72"/>
      <c r="Q116" s="107"/>
      <c r="R116" s="70"/>
      <c r="S116" s="70"/>
      <c r="T116" s="70"/>
      <c r="U116" s="70"/>
    </row>
    <row r="117" spans="1:21" x14ac:dyDescent="0.35">
      <c r="A117" s="70"/>
      <c r="B117" s="70"/>
      <c r="C117" s="70"/>
      <c r="D117" s="70"/>
      <c r="E117" s="70"/>
      <c r="F117" s="71"/>
      <c r="G117" s="71"/>
      <c r="H117" s="71"/>
      <c r="I117" s="71"/>
      <c r="J117" s="70"/>
      <c r="K117" s="70"/>
      <c r="L117" s="72"/>
      <c r="Q117" s="107"/>
      <c r="R117" s="70"/>
      <c r="S117" s="70"/>
      <c r="T117" s="70"/>
      <c r="U117" s="70"/>
    </row>
    <row r="118" spans="1:21" x14ac:dyDescent="0.35">
      <c r="A118" s="70"/>
      <c r="B118" s="70"/>
      <c r="C118" s="70"/>
      <c r="D118" s="70"/>
      <c r="E118" s="70"/>
      <c r="F118" s="71"/>
      <c r="G118" s="71"/>
      <c r="H118" s="71"/>
      <c r="I118" s="71"/>
      <c r="J118" s="70"/>
      <c r="K118" s="70"/>
      <c r="L118" s="72"/>
      <c r="Q118" s="107"/>
      <c r="R118" s="70"/>
      <c r="S118" s="70"/>
      <c r="T118" s="70"/>
      <c r="U118" s="70"/>
    </row>
    <row r="119" spans="1:21" x14ac:dyDescent="0.35">
      <c r="A119" s="70"/>
      <c r="B119" s="70"/>
      <c r="C119" s="70"/>
      <c r="D119" s="70"/>
      <c r="E119" s="70"/>
      <c r="F119" s="71"/>
      <c r="G119" s="71"/>
      <c r="H119" s="71"/>
      <c r="I119" s="71"/>
      <c r="J119" s="70"/>
      <c r="K119" s="70"/>
      <c r="L119" s="72"/>
      <c r="Q119" s="107"/>
      <c r="R119" s="70"/>
      <c r="S119" s="70"/>
      <c r="T119" s="70"/>
      <c r="U119" s="70"/>
    </row>
    <row r="120" spans="1:21" x14ac:dyDescent="0.35">
      <c r="A120" s="70"/>
      <c r="B120" s="70"/>
      <c r="C120" s="70"/>
      <c r="D120" s="70"/>
      <c r="E120" s="70"/>
      <c r="F120" s="71"/>
      <c r="G120" s="71"/>
      <c r="H120" s="71"/>
      <c r="I120" s="71"/>
      <c r="J120" s="70"/>
      <c r="K120" s="70"/>
      <c r="L120" s="72"/>
      <c r="Q120" s="107"/>
      <c r="R120" s="70"/>
      <c r="S120" s="70"/>
      <c r="T120" s="70"/>
      <c r="U120" s="70"/>
    </row>
    <row r="121" spans="1:21" x14ac:dyDescent="0.35">
      <c r="A121" s="70"/>
      <c r="B121" s="70"/>
      <c r="C121" s="70"/>
      <c r="D121" s="70"/>
      <c r="E121" s="70"/>
      <c r="F121" s="71"/>
      <c r="G121" s="71"/>
      <c r="H121" s="71"/>
      <c r="I121" s="71"/>
      <c r="J121" s="70"/>
      <c r="K121" s="70"/>
      <c r="L121" s="72"/>
      <c r="Q121" s="107"/>
      <c r="R121" s="70"/>
      <c r="S121" s="70"/>
      <c r="T121" s="70"/>
      <c r="U121" s="70"/>
    </row>
    <row r="122" spans="1:21" x14ac:dyDescent="0.35">
      <c r="A122" s="70"/>
      <c r="B122" s="70"/>
      <c r="C122" s="70"/>
      <c r="D122" s="70"/>
      <c r="E122" s="70"/>
      <c r="F122" s="71"/>
      <c r="G122" s="71"/>
      <c r="H122" s="71"/>
      <c r="I122" s="71"/>
      <c r="J122" s="70"/>
      <c r="K122" s="70"/>
      <c r="L122" s="72"/>
      <c r="Q122" s="107"/>
      <c r="R122" s="70"/>
      <c r="S122" s="70"/>
      <c r="T122" s="70"/>
      <c r="U122" s="70"/>
    </row>
    <row r="123" spans="1:21" x14ac:dyDescent="0.35">
      <c r="A123" s="70"/>
      <c r="B123" s="70"/>
      <c r="C123" s="70"/>
      <c r="D123" s="70"/>
      <c r="E123" s="70"/>
      <c r="F123" s="71"/>
      <c r="G123" s="71"/>
      <c r="H123" s="71"/>
      <c r="I123" s="71"/>
      <c r="J123" s="70"/>
      <c r="K123" s="70"/>
      <c r="L123" s="72"/>
      <c r="Q123" s="107"/>
      <c r="R123" s="70"/>
      <c r="S123" s="70"/>
      <c r="T123" s="70"/>
      <c r="U123" s="70"/>
    </row>
    <row r="124" spans="1:21" x14ac:dyDescent="0.35">
      <c r="A124" s="70"/>
      <c r="B124" s="70"/>
      <c r="C124" s="70"/>
      <c r="D124" s="70"/>
      <c r="E124" s="70"/>
      <c r="F124" s="71"/>
      <c r="G124" s="71"/>
      <c r="H124" s="71"/>
      <c r="I124" s="71"/>
      <c r="J124" s="70"/>
      <c r="K124" s="70"/>
      <c r="L124" s="72"/>
      <c r="Q124" s="107"/>
      <c r="R124" s="70"/>
      <c r="S124" s="70"/>
      <c r="T124" s="70"/>
      <c r="U124" s="70"/>
    </row>
    <row r="125" spans="1:21" x14ac:dyDescent="0.35">
      <c r="A125" s="70"/>
      <c r="B125" s="70"/>
      <c r="C125" s="70"/>
      <c r="D125" s="70"/>
      <c r="E125" s="70"/>
      <c r="F125" s="71"/>
      <c r="G125" s="71"/>
      <c r="H125" s="71"/>
      <c r="I125" s="71"/>
      <c r="J125" s="70"/>
      <c r="K125" s="70"/>
      <c r="L125" s="72"/>
      <c r="Q125" s="107"/>
      <c r="R125" s="70"/>
      <c r="S125" s="70"/>
      <c r="T125" s="70"/>
      <c r="U125" s="70"/>
    </row>
    <row r="126" spans="1:21" x14ac:dyDescent="0.35">
      <c r="A126" s="70"/>
      <c r="B126" s="70"/>
      <c r="C126" s="70"/>
      <c r="D126" s="70"/>
      <c r="E126" s="70"/>
      <c r="F126" s="71"/>
      <c r="G126" s="71"/>
      <c r="H126" s="71"/>
      <c r="I126" s="71"/>
      <c r="J126" s="70"/>
      <c r="K126" s="70"/>
      <c r="L126" s="72"/>
      <c r="Q126" s="107"/>
      <c r="R126" s="70"/>
      <c r="S126" s="70"/>
      <c r="T126" s="70"/>
      <c r="U126" s="70"/>
    </row>
    <row r="127" spans="1:21" x14ac:dyDescent="0.35">
      <c r="A127" s="70"/>
      <c r="B127" s="70"/>
      <c r="C127" s="70"/>
      <c r="D127" s="70"/>
      <c r="E127" s="70"/>
      <c r="F127" s="71"/>
      <c r="G127" s="71"/>
      <c r="H127" s="71"/>
      <c r="I127" s="71"/>
      <c r="J127" s="70"/>
      <c r="K127" s="70"/>
      <c r="L127" s="72"/>
      <c r="Q127" s="107"/>
      <c r="R127" s="70"/>
      <c r="S127" s="70"/>
      <c r="T127" s="70"/>
      <c r="U127" s="70"/>
    </row>
    <row r="128" spans="1:21" x14ac:dyDescent="0.35">
      <c r="A128" s="70"/>
      <c r="B128" s="70"/>
      <c r="C128" s="70"/>
      <c r="D128" s="70"/>
      <c r="E128" s="70"/>
      <c r="F128" s="71"/>
      <c r="G128" s="71"/>
      <c r="H128" s="71"/>
      <c r="I128" s="71"/>
      <c r="J128" s="70"/>
      <c r="K128" s="70"/>
      <c r="L128" s="72"/>
      <c r="Q128" s="107"/>
      <c r="R128" s="70"/>
      <c r="S128" s="70"/>
      <c r="T128" s="70"/>
      <c r="U128" s="70"/>
    </row>
    <row r="129" spans="1:21" x14ac:dyDescent="0.35">
      <c r="A129" s="70"/>
      <c r="B129" s="70"/>
      <c r="C129" s="70"/>
      <c r="D129" s="70"/>
      <c r="E129" s="70"/>
      <c r="F129" s="71"/>
      <c r="G129" s="71"/>
      <c r="H129" s="71"/>
      <c r="I129" s="71"/>
      <c r="J129" s="70"/>
      <c r="K129" s="70"/>
      <c r="L129" s="72"/>
      <c r="Q129" s="107"/>
      <c r="R129" s="70"/>
      <c r="S129" s="70"/>
      <c r="T129" s="70"/>
      <c r="U129" s="70"/>
    </row>
    <row r="130" spans="1:21" x14ac:dyDescent="0.35">
      <c r="A130" s="70"/>
      <c r="B130" s="70"/>
      <c r="C130" s="70"/>
      <c r="D130" s="70"/>
      <c r="E130" s="70"/>
      <c r="F130" s="71"/>
      <c r="G130" s="71"/>
      <c r="H130" s="71"/>
      <c r="I130" s="71"/>
      <c r="J130" s="70"/>
      <c r="K130" s="70"/>
      <c r="L130" s="72"/>
      <c r="Q130" s="107"/>
      <c r="R130" s="70"/>
      <c r="S130" s="70"/>
      <c r="T130" s="70"/>
      <c r="U130" s="70"/>
    </row>
    <row r="131" spans="1:21" x14ac:dyDescent="0.35">
      <c r="A131" s="70"/>
      <c r="B131" s="70"/>
      <c r="C131" s="70"/>
      <c r="D131" s="70"/>
      <c r="E131" s="70"/>
      <c r="F131" s="71"/>
      <c r="G131" s="71"/>
      <c r="H131" s="71"/>
      <c r="I131" s="71"/>
      <c r="J131" s="70"/>
      <c r="K131" s="70"/>
      <c r="L131" s="72"/>
      <c r="Q131" s="107"/>
      <c r="R131" s="70"/>
      <c r="S131" s="70"/>
      <c r="T131" s="70"/>
      <c r="U131" s="70"/>
    </row>
    <row r="132" spans="1:21" x14ac:dyDescent="0.35">
      <c r="A132" s="70"/>
      <c r="B132" s="70"/>
      <c r="C132" s="70"/>
      <c r="D132" s="70"/>
      <c r="E132" s="70"/>
      <c r="F132" s="71"/>
      <c r="G132" s="71"/>
      <c r="H132" s="71"/>
      <c r="I132" s="71"/>
      <c r="J132" s="70"/>
      <c r="K132" s="70"/>
      <c r="L132" s="72"/>
      <c r="Q132" s="107"/>
      <c r="R132" s="70"/>
      <c r="S132" s="70"/>
      <c r="T132" s="70"/>
      <c r="U132" s="70"/>
    </row>
    <row r="133" spans="1:21" x14ac:dyDescent="0.35">
      <c r="A133" s="70"/>
      <c r="B133" s="70"/>
      <c r="C133" s="70"/>
      <c r="D133" s="70"/>
      <c r="E133" s="70"/>
      <c r="F133" s="71"/>
      <c r="G133" s="71"/>
      <c r="H133" s="71"/>
      <c r="I133" s="71"/>
      <c r="J133" s="70"/>
      <c r="K133" s="70"/>
      <c r="L133" s="72"/>
      <c r="Q133" s="107"/>
      <c r="R133" s="70"/>
      <c r="S133" s="70"/>
      <c r="T133" s="70"/>
      <c r="U133" s="70"/>
    </row>
    <row r="134" spans="1:21" x14ac:dyDescent="0.35">
      <c r="A134" s="70"/>
      <c r="B134" s="70"/>
      <c r="C134" s="70"/>
      <c r="D134" s="70"/>
      <c r="E134" s="70"/>
      <c r="F134" s="71"/>
      <c r="G134" s="71"/>
      <c r="H134" s="71"/>
      <c r="I134" s="71"/>
      <c r="J134" s="70"/>
      <c r="K134" s="70"/>
      <c r="L134" s="72"/>
      <c r="Q134" s="107"/>
      <c r="R134" s="70"/>
      <c r="S134" s="70"/>
      <c r="T134" s="70"/>
      <c r="U134" s="70"/>
    </row>
    <row r="135" spans="1:21" x14ac:dyDescent="0.35">
      <c r="A135" s="70"/>
      <c r="B135" s="70"/>
      <c r="C135" s="70"/>
      <c r="D135" s="70"/>
      <c r="E135" s="70"/>
      <c r="F135" s="71"/>
      <c r="G135" s="71"/>
      <c r="H135" s="71"/>
      <c r="I135" s="71"/>
      <c r="J135" s="70"/>
      <c r="K135" s="70"/>
      <c r="L135" s="72"/>
      <c r="Q135" s="107"/>
      <c r="R135" s="70"/>
      <c r="S135" s="70"/>
      <c r="T135" s="70"/>
      <c r="U135" s="70"/>
    </row>
    <row r="136" spans="1:21" x14ac:dyDescent="0.35">
      <c r="A136" s="70"/>
      <c r="B136" s="70"/>
      <c r="C136" s="70"/>
      <c r="D136" s="70"/>
      <c r="E136" s="70"/>
      <c r="F136" s="71"/>
      <c r="G136" s="71"/>
      <c r="H136" s="71"/>
      <c r="I136" s="71"/>
      <c r="J136" s="70"/>
      <c r="K136" s="70"/>
      <c r="L136" s="72"/>
      <c r="Q136" s="107"/>
      <c r="R136" s="70"/>
      <c r="S136" s="70"/>
      <c r="T136" s="70"/>
      <c r="U136" s="70"/>
    </row>
    <row r="137" spans="1:21" x14ac:dyDescent="0.35">
      <c r="A137" s="70"/>
      <c r="B137" s="70"/>
      <c r="C137" s="70"/>
      <c r="D137" s="70"/>
      <c r="E137" s="70"/>
      <c r="F137" s="71"/>
      <c r="G137" s="71"/>
      <c r="H137" s="71"/>
      <c r="I137" s="71"/>
      <c r="J137" s="70"/>
      <c r="K137" s="70"/>
      <c r="L137" s="72"/>
      <c r="Q137" s="107"/>
      <c r="R137" s="70"/>
      <c r="S137" s="70"/>
      <c r="T137" s="70"/>
      <c r="U137" s="70"/>
    </row>
    <row r="138" spans="1:21" x14ac:dyDescent="0.35">
      <c r="A138" s="70"/>
      <c r="B138" s="70"/>
      <c r="C138" s="70"/>
      <c r="D138" s="70"/>
      <c r="E138" s="70"/>
      <c r="F138" s="71"/>
      <c r="G138" s="71"/>
      <c r="H138" s="71"/>
      <c r="I138" s="71"/>
      <c r="J138" s="70"/>
      <c r="K138" s="70"/>
      <c r="L138" s="72"/>
      <c r="Q138" s="107"/>
      <c r="R138" s="70"/>
      <c r="S138" s="70"/>
      <c r="T138" s="70"/>
      <c r="U138" s="70"/>
    </row>
    <row r="139" spans="1:21" x14ac:dyDescent="0.35">
      <c r="A139" s="70"/>
      <c r="B139" s="70"/>
      <c r="C139" s="70"/>
      <c r="D139" s="70"/>
      <c r="E139" s="70"/>
      <c r="F139" s="71"/>
      <c r="G139" s="71"/>
      <c r="H139" s="71"/>
      <c r="I139" s="71"/>
      <c r="J139" s="70"/>
      <c r="K139" s="70"/>
      <c r="L139" s="72"/>
      <c r="Q139" s="107"/>
      <c r="R139" s="70"/>
      <c r="S139" s="70"/>
      <c r="T139" s="70"/>
      <c r="U139" s="70"/>
    </row>
    <row r="140" spans="1:21" x14ac:dyDescent="0.35">
      <c r="A140" s="70"/>
      <c r="B140" s="70"/>
      <c r="C140" s="70"/>
      <c r="D140" s="70"/>
      <c r="E140" s="70"/>
      <c r="F140" s="71"/>
      <c r="G140" s="71"/>
      <c r="H140" s="71"/>
      <c r="I140" s="71"/>
      <c r="J140" s="70"/>
      <c r="K140" s="70"/>
      <c r="L140" s="72"/>
      <c r="Q140" s="107"/>
      <c r="R140" s="70"/>
      <c r="S140" s="70"/>
      <c r="T140" s="70"/>
      <c r="U140" s="70"/>
    </row>
    <row r="141" spans="1:21" x14ac:dyDescent="0.35">
      <c r="A141" s="70"/>
      <c r="B141" s="70"/>
      <c r="C141" s="70"/>
      <c r="D141" s="70"/>
      <c r="E141" s="70"/>
      <c r="F141" s="71"/>
      <c r="G141" s="71"/>
      <c r="H141" s="71"/>
      <c r="I141" s="71"/>
      <c r="J141" s="70"/>
      <c r="K141" s="70"/>
      <c r="L141" s="72"/>
      <c r="Q141" s="107"/>
      <c r="R141" s="70"/>
      <c r="S141" s="70"/>
      <c r="T141" s="70"/>
      <c r="U141" s="70"/>
    </row>
    <row r="142" spans="1:21" x14ac:dyDescent="0.35">
      <c r="A142" s="70"/>
      <c r="B142" s="70"/>
      <c r="C142" s="70"/>
      <c r="D142" s="70"/>
      <c r="E142" s="70"/>
      <c r="F142" s="71"/>
      <c r="G142" s="71"/>
      <c r="H142" s="71"/>
      <c r="I142" s="71"/>
      <c r="J142" s="70"/>
      <c r="K142" s="70"/>
      <c r="L142" s="72"/>
      <c r="Q142" s="107"/>
      <c r="R142" s="70"/>
      <c r="S142" s="70"/>
      <c r="T142" s="70"/>
      <c r="U142" s="70"/>
    </row>
    <row r="143" spans="1:21" x14ac:dyDescent="0.35">
      <c r="A143" s="70"/>
      <c r="B143" s="70"/>
      <c r="C143" s="70"/>
      <c r="D143" s="70"/>
      <c r="E143" s="70"/>
      <c r="F143" s="71"/>
      <c r="G143" s="71"/>
      <c r="H143" s="71"/>
      <c r="I143" s="71"/>
      <c r="J143" s="70"/>
      <c r="K143" s="70"/>
      <c r="L143" s="72"/>
      <c r="Q143" s="107"/>
      <c r="R143" s="70"/>
      <c r="S143" s="70"/>
      <c r="T143" s="70"/>
      <c r="U143" s="70"/>
    </row>
    <row r="144" spans="1:21" x14ac:dyDescent="0.35">
      <c r="A144" s="70"/>
      <c r="B144" s="70"/>
      <c r="C144" s="70"/>
      <c r="D144" s="70"/>
      <c r="E144" s="70"/>
      <c r="F144" s="71"/>
      <c r="G144" s="71"/>
      <c r="H144" s="71"/>
      <c r="I144" s="71"/>
      <c r="J144" s="70"/>
      <c r="K144" s="70"/>
      <c r="L144" s="72"/>
      <c r="Q144" s="107"/>
      <c r="R144" s="70"/>
      <c r="S144" s="70"/>
      <c r="T144" s="70"/>
      <c r="U144" s="70"/>
    </row>
    <row r="145" spans="1:21" x14ac:dyDescent="0.35">
      <c r="A145" s="70"/>
      <c r="B145" s="70"/>
      <c r="C145" s="70"/>
      <c r="D145" s="70"/>
      <c r="E145" s="70"/>
      <c r="F145" s="71"/>
      <c r="G145" s="71"/>
      <c r="H145" s="71"/>
      <c r="I145" s="71"/>
      <c r="J145" s="70"/>
      <c r="K145" s="70"/>
      <c r="L145" s="72"/>
      <c r="Q145" s="107"/>
      <c r="R145" s="70"/>
      <c r="S145" s="70"/>
      <c r="T145" s="70"/>
      <c r="U145" s="70"/>
    </row>
    <row r="146" spans="1:21" x14ac:dyDescent="0.35">
      <c r="A146" s="70"/>
      <c r="B146" s="70"/>
      <c r="C146" s="70"/>
      <c r="D146" s="70"/>
      <c r="E146" s="70"/>
      <c r="F146" s="71"/>
      <c r="G146" s="71"/>
      <c r="H146" s="71"/>
      <c r="I146" s="71"/>
      <c r="J146" s="70"/>
      <c r="K146" s="70"/>
      <c r="L146" s="72"/>
      <c r="Q146" s="107"/>
      <c r="R146" s="70"/>
      <c r="S146" s="70"/>
      <c r="T146" s="70"/>
      <c r="U146" s="70"/>
    </row>
    <row r="147" spans="1:21" x14ac:dyDescent="0.35">
      <c r="A147" s="70"/>
      <c r="B147" s="70"/>
      <c r="C147" s="70"/>
      <c r="D147" s="70"/>
      <c r="E147" s="70"/>
      <c r="F147" s="71"/>
      <c r="G147" s="71"/>
      <c r="H147" s="71"/>
      <c r="I147" s="71"/>
      <c r="J147" s="70"/>
      <c r="K147" s="70"/>
      <c r="L147" s="72"/>
      <c r="Q147" s="107"/>
      <c r="R147" s="70"/>
      <c r="S147" s="70"/>
      <c r="T147" s="70"/>
      <c r="U147" s="70"/>
    </row>
    <row r="148" spans="1:21" x14ac:dyDescent="0.35">
      <c r="A148" s="70"/>
      <c r="B148" s="70"/>
      <c r="C148" s="70"/>
      <c r="D148" s="70"/>
      <c r="E148" s="70"/>
      <c r="F148" s="71"/>
      <c r="G148" s="71"/>
      <c r="Q148" s="107"/>
      <c r="R148" s="70"/>
      <c r="S148" s="70"/>
      <c r="T148" s="70"/>
      <c r="U148" s="70"/>
    </row>
    <row r="149" spans="1:21" x14ac:dyDescent="0.35">
      <c r="A149" s="70"/>
      <c r="B149" s="70"/>
      <c r="C149" s="70"/>
      <c r="D149" s="70"/>
      <c r="E149" s="70"/>
      <c r="F149" s="71"/>
      <c r="G149" s="71"/>
      <c r="H149" s="71"/>
      <c r="I149" s="71"/>
      <c r="J149" s="70"/>
      <c r="K149" s="70"/>
      <c r="L149" s="72"/>
      <c r="Q149" s="107"/>
      <c r="R149" s="70"/>
      <c r="S149" s="70"/>
      <c r="T149" s="70"/>
      <c r="U149" s="70"/>
    </row>
    <row r="150" spans="1:21" x14ac:dyDescent="0.35">
      <c r="A150" s="70"/>
      <c r="B150" s="70"/>
      <c r="C150" s="70"/>
      <c r="D150" s="70"/>
      <c r="E150" s="70"/>
      <c r="F150" s="71"/>
      <c r="G150" s="71"/>
      <c r="H150" s="71"/>
      <c r="I150" s="71"/>
      <c r="J150" s="70"/>
      <c r="K150" s="70"/>
      <c r="L150" s="72"/>
      <c r="Q150" s="107"/>
      <c r="R150" s="70"/>
      <c r="S150" s="70"/>
      <c r="T150" s="70"/>
      <c r="U150" s="70"/>
    </row>
    <row r="151" spans="1:21" x14ac:dyDescent="0.35">
      <c r="A151" s="70"/>
      <c r="B151" s="70"/>
      <c r="C151" s="70"/>
      <c r="D151" s="70"/>
      <c r="E151" s="70"/>
      <c r="F151" s="71"/>
      <c r="G151" s="71"/>
      <c r="H151" s="71"/>
      <c r="I151" s="71"/>
      <c r="J151" s="70"/>
      <c r="K151" s="70"/>
      <c r="L151" s="72"/>
      <c r="Q151" s="107"/>
      <c r="R151" s="70"/>
      <c r="S151" s="70"/>
      <c r="T151" s="70"/>
      <c r="U151" s="70"/>
    </row>
    <row r="152" spans="1:21" x14ac:dyDescent="0.35">
      <c r="A152" s="70"/>
      <c r="B152" s="70"/>
      <c r="C152" s="70"/>
      <c r="D152" s="70"/>
      <c r="E152" s="70"/>
      <c r="F152" s="71"/>
      <c r="G152" s="71"/>
      <c r="H152" s="71"/>
      <c r="I152" s="71"/>
      <c r="J152" s="70"/>
      <c r="K152" s="70"/>
      <c r="L152" s="72"/>
      <c r="Q152" s="107"/>
      <c r="R152" s="70"/>
      <c r="S152" s="70"/>
      <c r="T152" s="70"/>
      <c r="U152" s="70"/>
    </row>
  </sheetData>
  <sheetProtection algorithmName="SHA-512" hashValue="2/Ga5RicPgtCvmoTATIpghecsOQWmdk5uZTCBWQD5X6d7aiR+GriQoSQi2EytLFjM9Z14iobPAy/CcRaFU7SJQ==" saltValue="zmBUow7RMlJClvdHHFXtpQ==" spinCount="100000" sheet="1" selectLockedCells="1"/>
  <mergeCells count="6">
    <mergeCell ref="C9:E9"/>
    <mergeCell ref="C10:E10"/>
    <mergeCell ref="C8:E8"/>
    <mergeCell ref="C5:E5"/>
    <mergeCell ref="C6:E6"/>
    <mergeCell ref="C7:E7"/>
  </mergeCells>
  <conditionalFormatting sqref="F13:F23 G15:G24">
    <cfRule type="cellIs" dxfId="4" priority="15" operator="equal">
      <formula>0</formula>
    </cfRule>
  </conditionalFormatting>
  <conditionalFormatting sqref="J14:K19">
    <cfRule type="cellIs" dxfId="3" priority="4" operator="equal">
      <formula>0</formula>
    </cfRule>
  </conditionalFormatting>
  <conditionalFormatting sqref="L14:L19">
    <cfRule type="cellIs" dxfId="2" priority="3" operator="equal">
      <formula>0</formula>
    </cfRule>
  </conditionalFormatting>
  <conditionalFormatting sqref="H14:H19">
    <cfRule type="cellIs" dxfId="1" priority="2" operator="equal">
      <formula>0</formula>
    </cfRule>
  </conditionalFormatting>
  <conditionalFormatting sqref="I14:I19">
    <cfRule type="cellIs" dxfId="0" priority="1" operator="equal">
      <formula>0</formula>
    </cfRule>
  </conditionalFormatting>
  <dataValidations count="3">
    <dataValidation type="list" allowBlank="1" showInputMessage="1" showErrorMessage="1" sqref="B14:B23" xr:uid="{00000000-0002-0000-0000-000000000000}">
      <formula1>Classification</formula1>
    </dataValidation>
    <dataValidation type="list" allowBlank="1" showInputMessage="1" showErrorMessage="1" sqref="C14:C23" xr:uid="{00000000-0002-0000-0000-000001000000}">
      <formula1>INDIRECT(SUBSTITUTE(B14," (cnReach)",""))</formula1>
    </dataValidation>
    <dataValidation type="list" allowBlank="1" showInputMessage="1" showErrorMessage="1" sqref="D14:D23" xr:uid="{00000000-0002-0000-0000-000002000000}">
      <formula1>INDIRECT(SUBSTITUTE(SUBSTITUTE(B14&amp;C14," (cnReach)","")," ",""))</formula1>
    </dataValidation>
  </dataValidations>
  <pageMargins left="0.7" right="0.7" top="0.75" bottom="0.75" header="0.3" footer="0.3"/>
  <pageSetup scale="74" orientation="landscape" horizontalDpi="1200" verticalDpi="1200" r:id="rId1"/>
  <ignoredErrors>
    <ignoredError sqref="L17" formula="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Y145"/>
  <sheetViews>
    <sheetView workbookViewId="0"/>
  </sheetViews>
  <sheetFormatPr defaultRowHeight="14.5" x14ac:dyDescent="0.35"/>
  <cols>
    <col min="1" max="1" width="1.6328125" customWidth="1"/>
    <col min="2" max="2" width="11.6328125" customWidth="1"/>
    <col min="3" max="3" width="7.1796875" customWidth="1"/>
    <col min="4" max="4" width="16.6328125" customWidth="1"/>
    <col min="5" max="6" width="7.1796875" customWidth="1"/>
    <col min="7" max="7" width="8.6328125" customWidth="1"/>
    <col min="9" max="9" width="13" bestFit="1" customWidth="1"/>
    <col min="10" max="10" width="12.453125" bestFit="1" customWidth="1"/>
    <col min="11" max="11" width="23.1796875" bestFit="1" customWidth="1"/>
    <col min="12" max="12" width="10.6328125" bestFit="1" customWidth="1"/>
  </cols>
  <sheetData>
    <row r="1" spans="1:25" ht="8" customHeight="1" x14ac:dyDescent="0.35">
      <c r="A1" s="70"/>
      <c r="B1" s="70"/>
      <c r="C1" s="70"/>
      <c r="D1" s="70"/>
      <c r="E1" s="70"/>
      <c r="F1" s="70"/>
      <c r="G1" s="70"/>
      <c r="H1" s="70"/>
      <c r="I1" s="70"/>
      <c r="J1" s="70"/>
      <c r="K1" s="70"/>
      <c r="L1" s="70"/>
      <c r="M1" s="70"/>
      <c r="N1" s="70"/>
      <c r="O1" s="70"/>
      <c r="P1" s="70"/>
      <c r="Q1" s="70"/>
      <c r="R1" s="70"/>
      <c r="S1" s="70"/>
      <c r="T1" s="70"/>
      <c r="U1" s="70"/>
      <c r="V1" s="70"/>
      <c r="W1" s="70"/>
      <c r="X1" s="70"/>
      <c r="Y1" s="70"/>
    </row>
    <row r="2" spans="1:25" ht="21" x14ac:dyDescent="0.5">
      <c r="A2" s="70"/>
      <c r="B2" s="75" t="s">
        <v>248</v>
      </c>
      <c r="C2" s="75"/>
      <c r="D2" s="75"/>
      <c r="E2" s="75"/>
      <c r="F2" s="75"/>
      <c r="G2" s="75"/>
      <c r="H2" s="70"/>
      <c r="I2" s="75" t="s">
        <v>249</v>
      </c>
      <c r="J2" s="158"/>
      <c r="K2" s="158"/>
      <c r="L2" s="158"/>
      <c r="M2" s="70"/>
      <c r="N2" s="70"/>
      <c r="O2" s="70"/>
      <c r="P2" s="70"/>
      <c r="Q2" s="70"/>
      <c r="R2" s="70"/>
      <c r="S2" s="70"/>
      <c r="T2" s="70"/>
      <c r="U2" s="70"/>
      <c r="V2" s="70"/>
      <c r="W2" s="70"/>
      <c r="X2" s="70"/>
      <c r="Y2" s="70"/>
    </row>
    <row r="3" spans="1:25" ht="8" customHeight="1" thickBot="1" x14ac:dyDescent="0.4">
      <c r="A3" s="70"/>
      <c r="B3" s="70"/>
      <c r="C3" s="70"/>
      <c r="D3" s="70"/>
      <c r="E3" s="70"/>
      <c r="F3" s="70"/>
      <c r="G3" s="70"/>
      <c r="H3" s="70"/>
      <c r="I3" s="70"/>
      <c r="J3" s="70"/>
      <c r="K3" s="70"/>
      <c r="L3" s="70"/>
      <c r="M3" s="70"/>
      <c r="N3" s="70"/>
      <c r="O3" s="70"/>
      <c r="P3" s="70"/>
      <c r="Q3" s="70"/>
      <c r="R3" s="70"/>
      <c r="S3" s="70"/>
      <c r="T3" s="70"/>
      <c r="U3" s="70"/>
      <c r="V3" s="70"/>
      <c r="W3" s="70"/>
      <c r="X3" s="70"/>
      <c r="Y3" s="70"/>
    </row>
    <row r="4" spans="1:25" ht="29" x14ac:dyDescent="0.35">
      <c r="A4" s="70"/>
      <c r="B4" s="66" t="s">
        <v>162</v>
      </c>
      <c r="C4" s="180" t="s">
        <v>163</v>
      </c>
      <c r="D4" s="7" t="s">
        <v>131</v>
      </c>
      <c r="E4" s="8" t="s">
        <v>113</v>
      </c>
      <c r="F4" s="9" t="s">
        <v>114</v>
      </c>
      <c r="G4" s="69" t="s">
        <v>164</v>
      </c>
      <c r="H4" s="70"/>
      <c r="I4" s="213" t="s">
        <v>130</v>
      </c>
      <c r="J4" s="214" t="s">
        <v>8</v>
      </c>
      <c r="K4" s="215" t="s">
        <v>9</v>
      </c>
      <c r="L4" s="217" t="s">
        <v>162</v>
      </c>
      <c r="M4" s="70"/>
      <c r="N4" s="70"/>
      <c r="O4" s="70"/>
      <c r="P4" s="70"/>
      <c r="Q4" s="70"/>
      <c r="R4" s="70"/>
      <c r="S4" s="70"/>
      <c r="T4" s="70"/>
      <c r="U4" s="70"/>
      <c r="V4" s="70"/>
      <c r="W4" s="70"/>
      <c r="X4" s="70"/>
      <c r="Y4" s="70"/>
    </row>
    <row r="5" spans="1:25" ht="14.4" customHeight="1" x14ac:dyDescent="0.35">
      <c r="A5" s="70"/>
      <c r="B5" s="11" t="s">
        <v>10</v>
      </c>
      <c r="C5" s="12" t="s">
        <v>116</v>
      </c>
      <c r="D5" s="12" t="s">
        <v>165</v>
      </c>
      <c r="E5" s="79">
        <f>'Price Data'!L3</f>
        <v>1</v>
      </c>
      <c r="F5" s="80">
        <f>'Price Data'!M3</f>
        <v>200</v>
      </c>
      <c r="G5" s="81">
        <f>'Price Data'!N3</f>
        <v>5</v>
      </c>
      <c r="H5" s="70"/>
      <c r="I5" s="218" t="s">
        <v>16</v>
      </c>
      <c r="J5" s="219" t="s">
        <v>2</v>
      </c>
      <c r="K5" s="220" t="s">
        <v>297</v>
      </c>
      <c r="L5" s="216" t="s">
        <v>10</v>
      </c>
      <c r="M5" s="70"/>
      <c r="N5" s="70"/>
      <c r="O5" s="70"/>
      <c r="P5" s="70"/>
      <c r="Q5" s="70"/>
      <c r="R5" s="70"/>
      <c r="S5" s="70"/>
      <c r="T5" s="70"/>
      <c r="U5" s="70"/>
      <c r="V5" s="70"/>
      <c r="W5" s="70"/>
      <c r="X5" s="70"/>
      <c r="Y5" s="70"/>
    </row>
    <row r="6" spans="1:25" ht="14.4" customHeight="1" x14ac:dyDescent="0.35">
      <c r="A6" s="70"/>
      <c r="B6" s="17"/>
      <c r="C6" s="18" t="s">
        <v>117</v>
      </c>
      <c r="D6" s="18" t="s">
        <v>166</v>
      </c>
      <c r="E6" s="82">
        <f>'Price Data'!L4</f>
        <v>201</v>
      </c>
      <c r="F6" s="83">
        <f>'Price Data'!M4</f>
        <v>500</v>
      </c>
      <c r="G6" s="84">
        <f>'Price Data'!N4</f>
        <v>4.5</v>
      </c>
      <c r="H6" s="70"/>
      <c r="I6" s="218" t="s">
        <v>16</v>
      </c>
      <c r="J6" s="219" t="s">
        <v>2</v>
      </c>
      <c r="K6" s="220" t="s">
        <v>298</v>
      </c>
      <c r="L6" s="216" t="s">
        <v>10</v>
      </c>
      <c r="M6" s="70"/>
      <c r="N6" s="70"/>
      <c r="O6" s="70"/>
      <c r="P6" s="70"/>
      <c r="Q6" s="70"/>
      <c r="R6" s="70"/>
      <c r="S6" s="70"/>
      <c r="T6" s="70"/>
      <c r="U6" s="70"/>
      <c r="V6" s="70"/>
      <c r="W6" s="70"/>
      <c r="X6" s="70"/>
      <c r="Y6" s="70"/>
    </row>
    <row r="7" spans="1:25" ht="14.4" customHeight="1" x14ac:dyDescent="0.35">
      <c r="A7" s="70"/>
      <c r="B7" s="17"/>
      <c r="C7" s="18" t="s">
        <v>118</v>
      </c>
      <c r="D7" s="18" t="s">
        <v>167</v>
      </c>
      <c r="E7" s="82">
        <f>'Price Data'!L5</f>
        <v>501</v>
      </c>
      <c r="F7" s="83">
        <f>'Price Data'!M5</f>
        <v>1000</v>
      </c>
      <c r="G7" s="84">
        <f>'Price Data'!N5</f>
        <v>4.25</v>
      </c>
      <c r="H7" s="70"/>
      <c r="I7" s="218" t="s">
        <v>16</v>
      </c>
      <c r="J7" s="219" t="s">
        <v>2</v>
      </c>
      <c r="K7" s="220" t="s">
        <v>296</v>
      </c>
      <c r="L7" s="216" t="s">
        <v>10</v>
      </c>
      <c r="M7" s="70"/>
      <c r="N7" s="70"/>
      <c r="O7" s="70"/>
      <c r="P7" s="70"/>
      <c r="Q7" s="70"/>
      <c r="R7" s="70"/>
      <c r="S7" s="70"/>
      <c r="T7" s="70"/>
      <c r="U7" s="70"/>
      <c r="V7" s="70"/>
      <c r="W7" s="70"/>
      <c r="X7" s="70"/>
      <c r="Y7" s="70"/>
    </row>
    <row r="8" spans="1:25" ht="14.4" customHeight="1" x14ac:dyDescent="0.35">
      <c r="A8" s="70"/>
      <c r="B8" s="17"/>
      <c r="C8" s="18" t="s">
        <v>119</v>
      </c>
      <c r="D8" s="18" t="s">
        <v>168</v>
      </c>
      <c r="E8" s="82">
        <f>'Price Data'!L6</f>
        <v>1001</v>
      </c>
      <c r="F8" s="83">
        <f>'Price Data'!M6</f>
        <v>2500</v>
      </c>
      <c r="G8" s="84">
        <f>'Price Data'!N6</f>
        <v>3.75</v>
      </c>
      <c r="H8" s="70"/>
      <c r="I8" s="218" t="s">
        <v>16</v>
      </c>
      <c r="J8" s="219" t="s">
        <v>2</v>
      </c>
      <c r="K8" s="220" t="s">
        <v>295</v>
      </c>
      <c r="L8" s="216" t="s">
        <v>10</v>
      </c>
      <c r="M8" s="70"/>
      <c r="N8" s="70"/>
      <c r="O8" s="70"/>
      <c r="P8" s="70"/>
      <c r="Q8" s="70"/>
      <c r="R8" s="70"/>
      <c r="S8" s="70"/>
      <c r="T8" s="70"/>
      <c r="U8" s="70"/>
      <c r="V8" s="70"/>
      <c r="W8" s="70"/>
      <c r="X8" s="70"/>
      <c r="Y8" s="70"/>
    </row>
    <row r="9" spans="1:25" ht="14.4" customHeight="1" x14ac:dyDescent="0.35">
      <c r="A9" s="70"/>
      <c r="B9" s="23"/>
      <c r="C9" s="24" t="s">
        <v>120</v>
      </c>
      <c r="D9" s="24" t="s">
        <v>169</v>
      </c>
      <c r="E9" s="85">
        <f>'Price Data'!L7</f>
        <v>2501</v>
      </c>
      <c r="F9" s="86">
        <f>'Price Data'!M7</f>
        <v>10000</v>
      </c>
      <c r="G9" s="87">
        <f>'Price Data'!N7</f>
        <v>2.5</v>
      </c>
      <c r="H9" s="70"/>
      <c r="I9" s="218" t="s">
        <v>20</v>
      </c>
      <c r="J9" s="219" t="s">
        <v>1</v>
      </c>
      <c r="K9" s="220" t="s">
        <v>272</v>
      </c>
      <c r="L9" s="216" t="s">
        <v>10</v>
      </c>
      <c r="M9" s="70"/>
      <c r="N9" s="70"/>
      <c r="O9" s="70"/>
      <c r="P9" s="70"/>
      <c r="Q9" s="70"/>
      <c r="R9" s="70"/>
      <c r="S9" s="70"/>
      <c r="T9" s="70"/>
      <c r="U9" s="70"/>
      <c r="V9" s="70"/>
      <c r="W9" s="70"/>
      <c r="X9" s="70"/>
      <c r="Y9" s="70"/>
    </row>
    <row r="10" spans="1:25" ht="14.4" customHeight="1" x14ac:dyDescent="0.35">
      <c r="A10" s="70"/>
      <c r="B10" s="29" t="s">
        <v>11</v>
      </c>
      <c r="C10" s="30" t="s">
        <v>116</v>
      </c>
      <c r="D10" s="30" t="s">
        <v>170</v>
      </c>
      <c r="E10" s="195">
        <f>'Price Data'!L8</f>
        <v>1</v>
      </c>
      <c r="F10" s="196">
        <f>'Price Data'!M8</f>
        <v>20</v>
      </c>
      <c r="G10" s="197">
        <f>'Price Data'!N8</f>
        <v>20</v>
      </c>
      <c r="H10" s="70"/>
      <c r="I10" s="218" t="s">
        <v>17</v>
      </c>
      <c r="J10" s="219" t="s">
        <v>1</v>
      </c>
      <c r="K10" s="220" t="s">
        <v>274</v>
      </c>
      <c r="L10" s="216" t="s">
        <v>10</v>
      </c>
      <c r="M10" s="70"/>
      <c r="N10" s="70"/>
      <c r="O10" s="70"/>
      <c r="P10" s="70"/>
      <c r="Q10" s="70"/>
      <c r="R10" s="70"/>
      <c r="S10" s="70"/>
      <c r="T10" s="70"/>
      <c r="U10" s="70"/>
      <c r="V10" s="70"/>
      <c r="W10" s="70"/>
      <c r="X10" s="70"/>
      <c r="Y10" s="70"/>
    </row>
    <row r="11" spans="1:25" x14ac:dyDescent="0.35">
      <c r="A11" s="70"/>
      <c r="B11" s="29"/>
      <c r="C11" s="35" t="s">
        <v>117</v>
      </c>
      <c r="D11" s="35" t="s">
        <v>171</v>
      </c>
      <c r="E11" s="198">
        <f>'Price Data'!L9</f>
        <v>21</v>
      </c>
      <c r="F11" s="199">
        <f>'Price Data'!M9</f>
        <v>50</v>
      </c>
      <c r="G11" s="197">
        <f>'Price Data'!N9</f>
        <v>18</v>
      </c>
      <c r="H11" s="70"/>
      <c r="I11" s="207" t="s">
        <v>16</v>
      </c>
      <c r="J11" s="208" t="s">
        <v>2</v>
      </c>
      <c r="K11" s="208" t="s">
        <v>294</v>
      </c>
      <c r="L11" s="209" t="s">
        <v>11</v>
      </c>
      <c r="M11" s="70"/>
      <c r="N11" s="70"/>
      <c r="O11" s="70"/>
      <c r="P11" s="70"/>
      <c r="Q11" s="70"/>
      <c r="R11" s="70"/>
      <c r="S11" s="70"/>
      <c r="T11" s="70"/>
      <c r="U11" s="70"/>
      <c r="V11" s="70"/>
      <c r="W11" s="70"/>
      <c r="X11" s="70"/>
      <c r="Y11" s="70"/>
    </row>
    <row r="12" spans="1:25" x14ac:dyDescent="0.35">
      <c r="A12" s="70"/>
      <c r="B12" s="29"/>
      <c r="C12" s="35" t="s">
        <v>118</v>
      </c>
      <c r="D12" s="35" t="s">
        <v>172</v>
      </c>
      <c r="E12" s="198">
        <f>'Price Data'!L10</f>
        <v>51</v>
      </c>
      <c r="F12" s="199">
        <f>'Price Data'!M10</f>
        <v>100</v>
      </c>
      <c r="G12" s="197">
        <f>'Price Data'!N10</f>
        <v>17</v>
      </c>
      <c r="H12" s="70"/>
      <c r="I12" s="210" t="s">
        <v>17</v>
      </c>
      <c r="J12" s="211" t="s">
        <v>1</v>
      </c>
      <c r="K12" s="211" t="s">
        <v>275</v>
      </c>
      <c r="L12" s="212" t="s">
        <v>11</v>
      </c>
      <c r="M12" s="70"/>
      <c r="N12" s="70"/>
      <c r="O12" s="70"/>
      <c r="P12" s="70"/>
      <c r="Q12" s="70"/>
      <c r="R12" s="70"/>
      <c r="S12" s="70"/>
      <c r="T12" s="70"/>
      <c r="U12" s="70"/>
      <c r="V12" s="70"/>
      <c r="W12" s="70"/>
      <c r="X12" s="70"/>
      <c r="Y12" s="70"/>
    </row>
    <row r="13" spans="1:25" x14ac:dyDescent="0.35">
      <c r="A13" s="70"/>
      <c r="B13" s="29"/>
      <c r="C13" s="35" t="s">
        <v>119</v>
      </c>
      <c r="D13" s="35" t="s">
        <v>173</v>
      </c>
      <c r="E13" s="198">
        <f>'Price Data'!L11</f>
        <v>101</v>
      </c>
      <c r="F13" s="199">
        <f>'Price Data'!M11</f>
        <v>300</v>
      </c>
      <c r="G13" s="197">
        <f>'Price Data'!N11</f>
        <v>15</v>
      </c>
      <c r="H13" s="70"/>
      <c r="I13" s="210" t="s">
        <v>17</v>
      </c>
      <c r="J13" s="211" t="s">
        <v>259</v>
      </c>
      <c r="K13" s="211" t="s">
        <v>260</v>
      </c>
      <c r="L13" s="212" t="s">
        <v>11</v>
      </c>
      <c r="M13" s="70"/>
      <c r="N13" s="70"/>
      <c r="O13" s="70"/>
      <c r="P13" s="70"/>
      <c r="Q13" s="70"/>
      <c r="R13" s="70"/>
      <c r="S13" s="70"/>
      <c r="T13" s="70"/>
      <c r="U13" s="70"/>
      <c r="V13" s="70"/>
      <c r="W13" s="70"/>
      <c r="X13" s="70"/>
      <c r="Y13" s="70"/>
    </row>
    <row r="14" spans="1:25" x14ac:dyDescent="0.35">
      <c r="A14" s="70"/>
      <c r="B14" s="29"/>
      <c r="C14" s="38" t="s">
        <v>120</v>
      </c>
      <c r="D14" s="38" t="s">
        <v>174</v>
      </c>
      <c r="E14" s="200">
        <f>'Price Data'!L12</f>
        <v>301</v>
      </c>
      <c r="F14" s="201">
        <f>'Price Data'!M12</f>
        <v>1000</v>
      </c>
      <c r="G14" s="197">
        <f>'Price Data'!N12</f>
        <v>10</v>
      </c>
      <c r="H14" s="70"/>
      <c r="I14" s="210" t="s">
        <v>20</v>
      </c>
      <c r="J14" s="211" t="s">
        <v>3</v>
      </c>
      <c r="K14" s="211" t="s">
        <v>18</v>
      </c>
      <c r="L14" s="212" t="s">
        <v>11</v>
      </c>
      <c r="M14" s="70"/>
      <c r="N14" s="70"/>
      <c r="O14" s="70"/>
      <c r="P14" s="70"/>
      <c r="Q14" s="70"/>
      <c r="R14" s="70"/>
      <c r="S14" s="70"/>
      <c r="T14" s="70"/>
      <c r="U14" s="70"/>
      <c r="V14" s="70"/>
      <c r="W14" s="70"/>
      <c r="X14" s="70"/>
      <c r="Y14" s="70"/>
    </row>
    <row r="15" spans="1:25" x14ac:dyDescent="0.35">
      <c r="A15" s="70"/>
      <c r="B15" s="11" t="s">
        <v>12</v>
      </c>
      <c r="C15" s="12" t="s">
        <v>116</v>
      </c>
      <c r="D15" s="12" t="s">
        <v>175</v>
      </c>
      <c r="E15" s="79">
        <f>'Price Data'!L13</f>
        <v>1</v>
      </c>
      <c r="F15" s="80">
        <f>'Price Data'!M13</f>
        <v>20</v>
      </c>
      <c r="G15" s="81">
        <f>'Price Data'!N13</f>
        <v>50</v>
      </c>
      <c r="H15" s="70"/>
      <c r="I15" s="210" t="s">
        <v>20</v>
      </c>
      <c r="J15" s="211" t="s">
        <v>4</v>
      </c>
      <c r="K15" s="211" t="s">
        <v>18</v>
      </c>
      <c r="L15" s="212" t="s">
        <v>11</v>
      </c>
      <c r="M15" s="70"/>
      <c r="N15" s="70"/>
      <c r="O15" s="70"/>
      <c r="P15" s="70"/>
      <c r="Q15" s="70"/>
      <c r="R15" s="70"/>
      <c r="S15" s="70"/>
      <c r="T15" s="70"/>
      <c r="U15" s="70"/>
      <c r="V15" s="70"/>
      <c r="W15" s="70"/>
      <c r="X15" s="70"/>
      <c r="Y15" s="70"/>
    </row>
    <row r="16" spans="1:25" x14ac:dyDescent="0.35">
      <c r="A16" s="70"/>
      <c r="B16" s="17"/>
      <c r="C16" s="18" t="s">
        <v>117</v>
      </c>
      <c r="D16" s="18" t="s">
        <v>176</v>
      </c>
      <c r="E16" s="82">
        <f>'Price Data'!L14</f>
        <v>21</v>
      </c>
      <c r="F16" s="83">
        <f>'Price Data'!M14</f>
        <v>50</v>
      </c>
      <c r="G16" s="84">
        <f>'Price Data'!N14</f>
        <v>45</v>
      </c>
      <c r="H16" s="70"/>
      <c r="I16" s="210" t="s">
        <v>20</v>
      </c>
      <c r="J16" s="211" t="s">
        <v>288</v>
      </c>
      <c r="K16" s="211" t="s">
        <v>18</v>
      </c>
      <c r="L16" s="212" t="s">
        <v>11</v>
      </c>
      <c r="M16" s="70"/>
      <c r="N16" s="70"/>
      <c r="O16" s="70"/>
      <c r="P16" s="70"/>
      <c r="Q16" s="70"/>
      <c r="R16" s="70"/>
      <c r="S16" s="70"/>
      <c r="T16" s="70"/>
      <c r="U16" s="70"/>
      <c r="V16" s="70"/>
      <c r="W16" s="70"/>
      <c r="X16" s="70"/>
      <c r="Y16" s="70"/>
    </row>
    <row r="17" spans="1:25" x14ac:dyDescent="0.35">
      <c r="A17" s="70"/>
      <c r="B17" s="17"/>
      <c r="C17" s="18" t="s">
        <v>118</v>
      </c>
      <c r="D17" s="18" t="s">
        <v>177</v>
      </c>
      <c r="E17" s="82">
        <f>'Price Data'!L15</f>
        <v>51</v>
      </c>
      <c r="F17" s="83">
        <f>'Price Data'!M15</f>
        <v>100</v>
      </c>
      <c r="G17" s="84">
        <f>'Price Data'!N15</f>
        <v>42.5</v>
      </c>
      <c r="H17" s="70"/>
      <c r="I17" s="171" t="s">
        <v>34</v>
      </c>
      <c r="J17" s="159" t="s">
        <v>33</v>
      </c>
      <c r="K17" s="159" t="s">
        <v>45</v>
      </c>
      <c r="L17" s="172" t="s">
        <v>12</v>
      </c>
      <c r="M17" s="70"/>
      <c r="N17" s="70"/>
      <c r="O17" s="70"/>
      <c r="P17" s="70"/>
      <c r="Q17" s="70"/>
      <c r="R17" s="70"/>
      <c r="S17" s="70"/>
      <c r="T17" s="70"/>
      <c r="U17" s="70"/>
      <c r="V17" s="70"/>
      <c r="W17" s="70"/>
      <c r="X17" s="70"/>
      <c r="Y17" s="70"/>
    </row>
    <row r="18" spans="1:25" x14ac:dyDescent="0.35">
      <c r="A18" s="70"/>
      <c r="B18" s="17"/>
      <c r="C18" s="18" t="s">
        <v>119</v>
      </c>
      <c r="D18" s="18" t="s">
        <v>178</v>
      </c>
      <c r="E18" s="82">
        <f>'Price Data'!L16</f>
        <v>101</v>
      </c>
      <c r="F18" s="83">
        <f>'Price Data'!M16</f>
        <v>300</v>
      </c>
      <c r="G18" s="84">
        <f>'Price Data'!N16</f>
        <v>37.5</v>
      </c>
      <c r="H18" s="70"/>
      <c r="I18" s="175" t="s">
        <v>34</v>
      </c>
      <c r="J18" s="160" t="s">
        <v>33</v>
      </c>
      <c r="K18" s="160" t="s">
        <v>46</v>
      </c>
      <c r="L18" s="176" t="s">
        <v>12</v>
      </c>
      <c r="M18" s="70"/>
      <c r="N18" s="70"/>
      <c r="O18" s="70"/>
      <c r="P18" s="70"/>
      <c r="Q18" s="70"/>
      <c r="R18" s="70"/>
      <c r="S18" s="70"/>
      <c r="T18" s="70"/>
      <c r="U18" s="70"/>
      <c r="V18" s="70"/>
      <c r="W18" s="70"/>
      <c r="X18" s="70"/>
      <c r="Y18" s="70"/>
    </row>
    <row r="19" spans="1:25" x14ac:dyDescent="0.35">
      <c r="A19" s="70"/>
      <c r="B19" s="23"/>
      <c r="C19" s="24" t="s">
        <v>120</v>
      </c>
      <c r="D19" s="24" t="s">
        <v>179</v>
      </c>
      <c r="E19" s="85">
        <f>'Price Data'!L17</f>
        <v>301</v>
      </c>
      <c r="F19" s="86">
        <f>'Price Data'!M17</f>
        <v>1000</v>
      </c>
      <c r="G19" s="87">
        <f>'Price Data'!N17</f>
        <v>25</v>
      </c>
      <c r="H19" s="70"/>
      <c r="I19" s="173" t="s">
        <v>17</v>
      </c>
      <c r="J19" s="161" t="s">
        <v>259</v>
      </c>
      <c r="K19" s="161" t="s">
        <v>261</v>
      </c>
      <c r="L19" s="174" t="s">
        <v>12</v>
      </c>
      <c r="M19" s="70"/>
      <c r="N19" s="70"/>
      <c r="O19" s="70"/>
      <c r="P19" s="70"/>
      <c r="Q19" s="70"/>
      <c r="R19" s="70"/>
      <c r="S19" s="70"/>
      <c r="T19" s="70"/>
      <c r="U19" s="70"/>
      <c r="V19" s="70"/>
      <c r="W19" s="70"/>
      <c r="X19" s="70"/>
      <c r="Y19" s="70"/>
    </row>
    <row r="20" spans="1:25" x14ac:dyDescent="0.35">
      <c r="A20" s="70"/>
      <c r="B20" s="42" t="s">
        <v>13</v>
      </c>
      <c r="C20" s="30" t="s">
        <v>116</v>
      </c>
      <c r="D20" s="30" t="s">
        <v>180</v>
      </c>
      <c r="E20" s="195">
        <f>'Price Data'!L18</f>
        <v>1</v>
      </c>
      <c r="F20" s="196">
        <f>'Price Data'!M18</f>
        <v>20</v>
      </c>
      <c r="G20" s="202">
        <f>'Price Data'!N18</f>
        <v>70</v>
      </c>
      <c r="H20" s="70"/>
      <c r="I20" s="167" t="s">
        <v>20</v>
      </c>
      <c r="J20" s="163" t="s">
        <v>5</v>
      </c>
      <c r="K20" s="163" t="s">
        <v>18</v>
      </c>
      <c r="L20" s="168" t="s">
        <v>13</v>
      </c>
      <c r="M20" s="70"/>
      <c r="N20" s="70"/>
      <c r="O20" s="70"/>
      <c r="P20" s="70"/>
      <c r="Q20" s="70"/>
      <c r="R20" s="70"/>
      <c r="S20" s="70"/>
      <c r="T20" s="70"/>
      <c r="U20" s="70"/>
      <c r="V20" s="70"/>
      <c r="W20" s="70"/>
      <c r="X20" s="70"/>
      <c r="Y20" s="70"/>
    </row>
    <row r="21" spans="1:25" x14ac:dyDescent="0.35">
      <c r="A21" s="70"/>
      <c r="B21" s="29"/>
      <c r="C21" s="35" t="s">
        <v>117</v>
      </c>
      <c r="D21" s="35" t="s">
        <v>181</v>
      </c>
      <c r="E21" s="198">
        <f>'Price Data'!L19</f>
        <v>21</v>
      </c>
      <c r="F21" s="199">
        <f>'Price Data'!M19</f>
        <v>50</v>
      </c>
      <c r="G21" s="197">
        <f>'Price Data'!N19</f>
        <v>63</v>
      </c>
      <c r="H21" s="70"/>
      <c r="I21" s="167" t="s">
        <v>20</v>
      </c>
      <c r="J21" s="163" t="s">
        <v>6</v>
      </c>
      <c r="K21" s="163" t="s">
        <v>18</v>
      </c>
      <c r="L21" s="168" t="s">
        <v>13</v>
      </c>
      <c r="M21" s="70"/>
      <c r="N21" s="70"/>
      <c r="O21" s="70"/>
      <c r="P21" s="70"/>
      <c r="Q21" s="70"/>
      <c r="R21" s="70"/>
      <c r="S21" s="70"/>
      <c r="T21" s="70"/>
      <c r="U21" s="70"/>
      <c r="V21" s="70"/>
      <c r="W21" s="70"/>
      <c r="X21" s="70"/>
      <c r="Y21" s="70"/>
    </row>
    <row r="22" spans="1:25" x14ac:dyDescent="0.35">
      <c r="A22" s="70"/>
      <c r="B22" s="29"/>
      <c r="C22" s="35" t="s">
        <v>118</v>
      </c>
      <c r="D22" s="35" t="s">
        <v>182</v>
      </c>
      <c r="E22" s="198">
        <f>'Price Data'!L20</f>
        <v>51</v>
      </c>
      <c r="F22" s="199">
        <f>'Price Data'!M20</f>
        <v>100</v>
      </c>
      <c r="G22" s="197">
        <f>'Price Data'!N20</f>
        <v>59.5</v>
      </c>
      <c r="H22" s="70"/>
      <c r="I22" s="167" t="s">
        <v>20</v>
      </c>
      <c r="J22" s="163" t="s">
        <v>23</v>
      </c>
      <c r="K22" s="163" t="s">
        <v>18</v>
      </c>
      <c r="L22" s="168" t="s">
        <v>13</v>
      </c>
      <c r="M22" s="70"/>
      <c r="N22" s="70"/>
      <c r="O22" s="70"/>
      <c r="P22" s="70"/>
      <c r="Q22" s="70"/>
      <c r="R22" s="70"/>
      <c r="S22" s="70"/>
      <c r="T22" s="70"/>
      <c r="U22" s="70"/>
      <c r="V22" s="70"/>
      <c r="W22" s="70"/>
      <c r="X22" s="70"/>
      <c r="Y22" s="70"/>
    </row>
    <row r="23" spans="1:25" x14ac:dyDescent="0.35">
      <c r="A23" s="70"/>
      <c r="B23" s="29"/>
      <c r="C23" s="35" t="s">
        <v>119</v>
      </c>
      <c r="D23" s="35" t="s">
        <v>183</v>
      </c>
      <c r="E23" s="198">
        <f>'Price Data'!L21</f>
        <v>101</v>
      </c>
      <c r="F23" s="199">
        <f>'Price Data'!M21</f>
        <v>300</v>
      </c>
      <c r="G23" s="197">
        <f>'Price Data'!N21</f>
        <v>52.5</v>
      </c>
      <c r="H23" s="70"/>
      <c r="I23" s="167" t="s">
        <v>20</v>
      </c>
      <c r="J23" s="163" t="s">
        <v>24</v>
      </c>
      <c r="K23" s="163" t="s">
        <v>18</v>
      </c>
      <c r="L23" s="168" t="s">
        <v>13</v>
      </c>
      <c r="M23" s="70"/>
      <c r="N23" s="70"/>
      <c r="O23" s="70"/>
      <c r="P23" s="70"/>
      <c r="Q23" s="70"/>
      <c r="R23" s="70"/>
      <c r="S23" s="70"/>
      <c r="T23" s="70"/>
      <c r="U23" s="70"/>
      <c r="V23" s="70"/>
      <c r="W23" s="70"/>
      <c r="X23" s="70"/>
      <c r="Y23" s="70"/>
    </row>
    <row r="24" spans="1:25" x14ac:dyDescent="0.35">
      <c r="A24" s="70"/>
      <c r="B24" s="45"/>
      <c r="C24" s="38" t="s">
        <v>120</v>
      </c>
      <c r="D24" s="38" t="s">
        <v>184</v>
      </c>
      <c r="E24" s="200">
        <f>'Price Data'!L22</f>
        <v>301</v>
      </c>
      <c r="F24" s="201">
        <f>'Price Data'!M22</f>
        <v>1000</v>
      </c>
      <c r="G24" s="203">
        <f>'Price Data'!N22</f>
        <v>35</v>
      </c>
      <c r="H24" s="70"/>
      <c r="I24" s="167" t="s">
        <v>20</v>
      </c>
      <c r="J24" s="163" t="s">
        <v>286</v>
      </c>
      <c r="K24" s="163" t="s">
        <v>18</v>
      </c>
      <c r="L24" s="168" t="s">
        <v>13</v>
      </c>
      <c r="M24" s="70"/>
      <c r="N24" s="70"/>
      <c r="O24" s="70"/>
      <c r="P24" s="70"/>
      <c r="Q24" s="70"/>
      <c r="R24" s="70"/>
      <c r="S24" s="70"/>
      <c r="T24" s="70"/>
      <c r="U24" s="70"/>
      <c r="V24" s="70"/>
      <c r="W24" s="70"/>
      <c r="X24" s="70"/>
      <c r="Y24" s="70"/>
    </row>
    <row r="25" spans="1:25" x14ac:dyDescent="0.35">
      <c r="A25" s="70"/>
      <c r="B25" s="17" t="s">
        <v>14</v>
      </c>
      <c r="C25" s="18" t="s">
        <v>116</v>
      </c>
      <c r="D25" s="18" t="s">
        <v>185</v>
      </c>
      <c r="E25" s="82">
        <f>'Price Data'!L23</f>
        <v>1</v>
      </c>
      <c r="F25" s="83">
        <f>'Price Data'!M23</f>
        <v>20</v>
      </c>
      <c r="G25" s="84">
        <f>'Price Data'!N23</f>
        <v>120</v>
      </c>
      <c r="H25" s="70"/>
      <c r="I25" s="167" t="s">
        <v>17</v>
      </c>
      <c r="J25" s="163" t="s">
        <v>21</v>
      </c>
      <c r="K25" s="163" t="s">
        <v>26</v>
      </c>
      <c r="L25" s="168" t="s">
        <v>13</v>
      </c>
      <c r="M25" s="70"/>
      <c r="N25" s="70"/>
      <c r="O25" s="70"/>
      <c r="P25" s="70"/>
      <c r="Q25" s="70"/>
      <c r="R25" s="70"/>
      <c r="S25" s="70"/>
      <c r="T25" s="70"/>
      <c r="U25" s="70"/>
      <c r="V25" s="70"/>
      <c r="W25" s="70"/>
      <c r="X25" s="70"/>
      <c r="Y25" s="70"/>
    </row>
    <row r="26" spans="1:25" x14ac:dyDescent="0.35">
      <c r="A26" s="70"/>
      <c r="B26" s="17"/>
      <c r="C26" s="18" t="s">
        <v>117</v>
      </c>
      <c r="D26" s="18" t="s">
        <v>186</v>
      </c>
      <c r="E26" s="82">
        <f>'Price Data'!L24</f>
        <v>21</v>
      </c>
      <c r="F26" s="83">
        <f>'Price Data'!M24</f>
        <v>50</v>
      </c>
      <c r="G26" s="84">
        <f>'Price Data'!N24</f>
        <v>108</v>
      </c>
      <c r="H26" s="70"/>
      <c r="I26" s="167" t="s">
        <v>17</v>
      </c>
      <c r="J26" s="163" t="s">
        <v>22</v>
      </c>
      <c r="K26" s="163" t="s">
        <v>26</v>
      </c>
      <c r="L26" s="168" t="s">
        <v>13</v>
      </c>
      <c r="M26" s="70"/>
      <c r="N26" s="70"/>
      <c r="O26" s="70"/>
      <c r="P26" s="70"/>
      <c r="Q26" s="70"/>
      <c r="R26" s="70"/>
      <c r="S26" s="70"/>
      <c r="T26" s="70"/>
      <c r="U26" s="70"/>
      <c r="V26" s="70"/>
      <c r="W26" s="70"/>
      <c r="X26" s="70"/>
      <c r="Y26" s="70"/>
    </row>
    <row r="27" spans="1:25" x14ac:dyDescent="0.35">
      <c r="A27" s="70"/>
      <c r="B27" s="17"/>
      <c r="C27" s="18" t="s">
        <v>118</v>
      </c>
      <c r="D27" s="18" t="s">
        <v>187</v>
      </c>
      <c r="E27" s="82">
        <f>'Price Data'!L25</f>
        <v>51</v>
      </c>
      <c r="F27" s="83">
        <f>'Price Data'!M25</f>
        <v>100</v>
      </c>
      <c r="G27" s="84">
        <f>'Price Data'!N25</f>
        <v>102</v>
      </c>
      <c r="H27" s="70"/>
      <c r="I27" s="167" t="s">
        <v>17</v>
      </c>
      <c r="J27" s="163" t="s">
        <v>259</v>
      </c>
      <c r="K27" s="163" t="s">
        <v>262</v>
      </c>
      <c r="L27" s="168" t="s">
        <v>13</v>
      </c>
      <c r="M27" s="70"/>
      <c r="N27" s="70"/>
      <c r="O27" s="70"/>
      <c r="P27" s="70"/>
      <c r="Q27" s="70"/>
      <c r="R27" s="70"/>
      <c r="S27" s="70"/>
      <c r="T27" s="70"/>
      <c r="U27" s="70"/>
      <c r="V27" s="70"/>
      <c r="W27" s="70"/>
      <c r="X27" s="70"/>
      <c r="Y27" s="70"/>
    </row>
    <row r="28" spans="1:25" x14ac:dyDescent="0.35">
      <c r="A28" s="70"/>
      <c r="B28" s="17"/>
      <c r="C28" s="18" t="s">
        <v>119</v>
      </c>
      <c r="D28" s="18" t="s">
        <v>188</v>
      </c>
      <c r="E28" s="82">
        <f>'Price Data'!L26</f>
        <v>101</v>
      </c>
      <c r="F28" s="83">
        <f>'Price Data'!M26</f>
        <v>300</v>
      </c>
      <c r="G28" s="84">
        <f>'Price Data'!N26</f>
        <v>90</v>
      </c>
      <c r="H28" s="70"/>
      <c r="I28" s="167" t="s">
        <v>17</v>
      </c>
      <c r="J28" s="163" t="s">
        <v>259</v>
      </c>
      <c r="K28" s="163" t="s">
        <v>263</v>
      </c>
      <c r="L28" s="168" t="s">
        <v>13</v>
      </c>
      <c r="M28" s="70"/>
      <c r="N28" s="70"/>
      <c r="O28" s="70"/>
      <c r="P28" s="70"/>
      <c r="Q28" s="70"/>
      <c r="R28" s="70"/>
      <c r="S28" s="70"/>
      <c r="T28" s="70"/>
      <c r="U28" s="70"/>
      <c r="V28" s="70"/>
      <c r="W28" s="70"/>
      <c r="X28" s="70"/>
      <c r="Y28" s="70"/>
    </row>
    <row r="29" spans="1:25" x14ac:dyDescent="0.35">
      <c r="A29" s="70"/>
      <c r="B29" s="17"/>
      <c r="C29" s="18" t="s">
        <v>120</v>
      </c>
      <c r="D29" s="18" t="s">
        <v>189</v>
      </c>
      <c r="E29" s="82">
        <f>'Price Data'!L27</f>
        <v>301</v>
      </c>
      <c r="F29" s="83">
        <f>'Price Data'!M27</f>
        <v>1000</v>
      </c>
      <c r="G29" s="84">
        <f>'Price Data'!N27</f>
        <v>60</v>
      </c>
      <c r="H29" s="70"/>
      <c r="I29" s="169" t="s">
        <v>17</v>
      </c>
      <c r="J29" s="164" t="s">
        <v>259</v>
      </c>
      <c r="K29" s="164" t="s">
        <v>264</v>
      </c>
      <c r="L29" s="170" t="s">
        <v>13</v>
      </c>
      <c r="M29" s="70"/>
      <c r="N29" s="70"/>
      <c r="O29" s="70"/>
      <c r="P29" s="70"/>
      <c r="Q29" s="70"/>
      <c r="R29" s="70"/>
      <c r="S29" s="70"/>
      <c r="T29" s="70"/>
      <c r="U29" s="70"/>
      <c r="V29" s="70"/>
      <c r="W29" s="70"/>
      <c r="X29" s="70"/>
      <c r="Y29" s="70"/>
    </row>
    <row r="30" spans="1:25" x14ac:dyDescent="0.35">
      <c r="A30" s="70"/>
      <c r="B30" s="42" t="s">
        <v>15</v>
      </c>
      <c r="C30" s="30" t="s">
        <v>116</v>
      </c>
      <c r="D30" s="30" t="s">
        <v>190</v>
      </c>
      <c r="E30" s="195">
        <f>'Price Data'!L28</f>
        <v>1</v>
      </c>
      <c r="F30" s="196">
        <f>'Price Data'!M28</f>
        <v>20</v>
      </c>
      <c r="G30" s="202">
        <f>'Price Data'!N28</f>
        <v>225</v>
      </c>
      <c r="H30" s="70"/>
      <c r="I30" s="171" t="s">
        <v>20</v>
      </c>
      <c r="J30" s="159" t="s">
        <v>31</v>
      </c>
      <c r="K30" s="159" t="s">
        <v>282</v>
      </c>
      <c r="L30" s="172" t="s">
        <v>14</v>
      </c>
      <c r="M30" s="70"/>
      <c r="N30" s="70"/>
      <c r="O30" s="70"/>
      <c r="P30" s="70"/>
      <c r="Q30" s="70"/>
      <c r="R30" s="70"/>
      <c r="S30" s="70"/>
      <c r="T30" s="70"/>
      <c r="U30" s="70"/>
      <c r="V30" s="70"/>
      <c r="W30" s="70"/>
      <c r="X30" s="70"/>
      <c r="Y30" s="70"/>
    </row>
    <row r="31" spans="1:25" x14ac:dyDescent="0.35">
      <c r="A31" s="70"/>
      <c r="B31" s="29"/>
      <c r="C31" s="35" t="s">
        <v>117</v>
      </c>
      <c r="D31" s="35" t="s">
        <v>191</v>
      </c>
      <c r="E31" s="198">
        <f>'Price Data'!L29</f>
        <v>21</v>
      </c>
      <c r="F31" s="199">
        <f>'Price Data'!M29</f>
        <v>50</v>
      </c>
      <c r="G31" s="197">
        <f>'Price Data'!N29</f>
        <v>202.5</v>
      </c>
      <c r="H31" s="70"/>
      <c r="I31" s="175" t="s">
        <v>20</v>
      </c>
      <c r="J31" s="160" t="s">
        <v>283</v>
      </c>
      <c r="K31" s="160" t="s">
        <v>281</v>
      </c>
      <c r="L31" s="176" t="s">
        <v>14</v>
      </c>
      <c r="M31" s="70"/>
      <c r="N31" s="70"/>
      <c r="O31" s="70"/>
      <c r="P31" s="70"/>
      <c r="Q31" s="70"/>
      <c r="R31" s="70"/>
      <c r="S31" s="70"/>
      <c r="T31" s="70"/>
      <c r="U31" s="70"/>
      <c r="V31" s="70"/>
      <c r="W31" s="70"/>
      <c r="X31" s="70"/>
      <c r="Y31" s="70"/>
    </row>
    <row r="32" spans="1:25" x14ac:dyDescent="0.35">
      <c r="A32" s="70"/>
      <c r="B32" s="29"/>
      <c r="C32" s="35" t="s">
        <v>118</v>
      </c>
      <c r="D32" s="35" t="s">
        <v>192</v>
      </c>
      <c r="E32" s="198">
        <f>'Price Data'!L30</f>
        <v>51</v>
      </c>
      <c r="F32" s="199">
        <f>'Price Data'!M30</f>
        <v>100</v>
      </c>
      <c r="G32" s="197">
        <f>'Price Data'!N30</f>
        <v>191.25</v>
      </c>
      <c r="H32" s="70"/>
      <c r="I32" s="175" t="s">
        <v>20</v>
      </c>
      <c r="J32" s="160" t="s">
        <v>25</v>
      </c>
      <c r="K32" s="160" t="s">
        <v>284</v>
      </c>
      <c r="L32" s="176" t="s">
        <v>14</v>
      </c>
      <c r="M32" s="70"/>
      <c r="N32" s="70"/>
      <c r="O32" s="70"/>
      <c r="P32" s="70"/>
      <c r="Q32" s="70"/>
      <c r="R32" s="70"/>
      <c r="S32" s="70"/>
      <c r="T32" s="70"/>
      <c r="U32" s="70"/>
      <c r="V32" s="70"/>
      <c r="W32" s="70"/>
      <c r="X32" s="70"/>
      <c r="Y32" s="70"/>
    </row>
    <row r="33" spans="1:25" x14ac:dyDescent="0.35">
      <c r="A33" s="70"/>
      <c r="B33" s="29"/>
      <c r="C33" s="35" t="s">
        <v>119</v>
      </c>
      <c r="D33" s="35" t="s">
        <v>193</v>
      </c>
      <c r="E33" s="198">
        <f>'Price Data'!L31</f>
        <v>101</v>
      </c>
      <c r="F33" s="199">
        <f>'Price Data'!M31</f>
        <v>300</v>
      </c>
      <c r="G33" s="197">
        <f>'Price Data'!N31</f>
        <v>168.75</v>
      </c>
      <c r="H33" s="70"/>
      <c r="I33" s="175" t="s">
        <v>20</v>
      </c>
      <c r="J33" s="160" t="s">
        <v>25</v>
      </c>
      <c r="K33" s="160" t="s">
        <v>281</v>
      </c>
      <c r="L33" s="176" t="s">
        <v>14</v>
      </c>
      <c r="M33" s="70"/>
      <c r="N33" s="70"/>
      <c r="O33" s="70"/>
      <c r="P33" s="70"/>
      <c r="Q33" s="70"/>
      <c r="R33" s="70"/>
      <c r="S33" s="70"/>
      <c r="T33" s="70"/>
      <c r="U33" s="70"/>
      <c r="V33" s="70"/>
      <c r="W33" s="70"/>
      <c r="X33" s="70"/>
      <c r="Y33" s="70"/>
    </row>
    <row r="34" spans="1:25" ht="15" thickBot="1" x14ac:dyDescent="0.4">
      <c r="A34" s="70"/>
      <c r="B34" s="48"/>
      <c r="C34" s="49" t="s">
        <v>120</v>
      </c>
      <c r="D34" s="49" t="s">
        <v>194</v>
      </c>
      <c r="E34" s="204">
        <f>'Price Data'!L32</f>
        <v>301</v>
      </c>
      <c r="F34" s="205">
        <f>'Price Data'!M32</f>
        <v>1000</v>
      </c>
      <c r="G34" s="206">
        <f>'Price Data'!N32</f>
        <v>112.5</v>
      </c>
      <c r="H34" s="70"/>
      <c r="I34" s="175" t="s">
        <v>20</v>
      </c>
      <c r="J34" s="160" t="s">
        <v>27</v>
      </c>
      <c r="K34" s="160" t="s">
        <v>251</v>
      </c>
      <c r="L34" s="176" t="s">
        <v>14</v>
      </c>
      <c r="M34" s="70"/>
      <c r="N34" s="70"/>
      <c r="O34" s="70"/>
      <c r="P34" s="70"/>
      <c r="Q34" s="70"/>
      <c r="R34" s="70"/>
      <c r="S34" s="70"/>
      <c r="T34" s="70"/>
      <c r="U34" s="70"/>
      <c r="V34" s="70"/>
      <c r="W34" s="70"/>
      <c r="X34" s="70"/>
      <c r="Y34" s="70"/>
    </row>
    <row r="35" spans="1:25" ht="14.5" customHeight="1" x14ac:dyDescent="0.35">
      <c r="A35" s="70"/>
      <c r="B35" s="70"/>
      <c r="C35" s="70"/>
      <c r="D35" s="70"/>
      <c r="E35" s="70"/>
      <c r="F35" s="70"/>
      <c r="G35" s="70"/>
      <c r="H35" s="70"/>
      <c r="I35" s="175" t="s">
        <v>20</v>
      </c>
      <c r="J35" s="160" t="s">
        <v>27</v>
      </c>
      <c r="K35" s="160" t="s">
        <v>270</v>
      </c>
      <c r="L35" s="176" t="s">
        <v>14</v>
      </c>
      <c r="M35" s="70"/>
      <c r="N35" s="70"/>
      <c r="O35" s="70"/>
      <c r="P35" s="70"/>
      <c r="Q35" s="70"/>
      <c r="R35" s="70"/>
      <c r="S35" s="70"/>
      <c r="T35" s="70"/>
      <c r="U35" s="70"/>
      <c r="V35" s="70"/>
      <c r="W35" s="70"/>
      <c r="X35" s="70"/>
      <c r="Y35" s="70"/>
    </row>
    <row r="36" spans="1:25" x14ac:dyDescent="0.35">
      <c r="A36" s="70"/>
      <c r="B36" s="192" t="s">
        <v>250</v>
      </c>
      <c r="C36" s="70"/>
      <c r="D36" s="70"/>
      <c r="E36" s="70"/>
      <c r="F36" s="70"/>
      <c r="G36" s="70"/>
      <c r="H36" s="70"/>
      <c r="I36" s="173" t="s">
        <v>20</v>
      </c>
      <c r="J36" s="161" t="s">
        <v>28</v>
      </c>
      <c r="K36" s="161" t="s">
        <v>18</v>
      </c>
      <c r="L36" s="174" t="s">
        <v>14</v>
      </c>
      <c r="M36" s="70"/>
      <c r="N36" s="70"/>
      <c r="O36" s="70"/>
      <c r="P36" s="70"/>
      <c r="Q36" s="70"/>
      <c r="R36" s="70"/>
      <c r="S36" s="70"/>
      <c r="T36" s="70"/>
      <c r="U36" s="70"/>
      <c r="V36" s="70"/>
      <c r="W36" s="70"/>
      <c r="X36" s="70"/>
      <c r="Y36" s="70"/>
    </row>
    <row r="37" spans="1:25" x14ac:dyDescent="0.35">
      <c r="A37" s="70"/>
      <c r="B37" s="70"/>
      <c r="C37" s="70"/>
      <c r="D37" s="70"/>
      <c r="E37" s="70"/>
      <c r="F37" s="70"/>
      <c r="G37" s="70"/>
      <c r="H37" s="70"/>
      <c r="I37" s="165" t="s">
        <v>20</v>
      </c>
      <c r="J37" s="162" t="s">
        <v>7</v>
      </c>
      <c r="K37" s="162" t="s">
        <v>18</v>
      </c>
      <c r="L37" s="166" t="s">
        <v>15</v>
      </c>
      <c r="M37" s="70"/>
      <c r="N37" s="70"/>
      <c r="O37" s="70"/>
      <c r="P37" s="70"/>
      <c r="Q37" s="70"/>
      <c r="R37" s="70"/>
      <c r="S37" s="70"/>
      <c r="T37" s="70"/>
      <c r="U37" s="70"/>
      <c r="V37" s="70"/>
      <c r="W37" s="70"/>
      <c r="X37" s="70"/>
      <c r="Y37" s="70"/>
    </row>
    <row r="38" spans="1:25" x14ac:dyDescent="0.35">
      <c r="A38" s="70"/>
      <c r="B38" s="70"/>
      <c r="C38" s="70"/>
      <c r="D38" s="70"/>
      <c r="E38" s="70"/>
      <c r="F38" s="70"/>
      <c r="G38" s="70"/>
      <c r="H38" s="70"/>
      <c r="I38" s="167" t="s">
        <v>20</v>
      </c>
      <c r="J38" s="163" t="s">
        <v>283</v>
      </c>
      <c r="K38" s="163" t="s">
        <v>271</v>
      </c>
      <c r="L38" s="168" t="s">
        <v>15</v>
      </c>
      <c r="M38" s="70"/>
      <c r="N38" s="70"/>
      <c r="O38" s="70"/>
      <c r="P38" s="70"/>
      <c r="Q38" s="70"/>
      <c r="R38" s="70"/>
      <c r="S38" s="70"/>
      <c r="T38" s="70"/>
      <c r="U38" s="70"/>
      <c r="V38" s="70"/>
      <c r="W38" s="70"/>
      <c r="X38" s="70"/>
      <c r="Y38" s="70"/>
    </row>
    <row r="39" spans="1:25" x14ac:dyDescent="0.35">
      <c r="A39" s="70"/>
      <c r="B39" s="70"/>
      <c r="C39" s="158"/>
      <c r="D39" s="158"/>
      <c r="E39" s="158"/>
      <c r="F39" s="158"/>
      <c r="G39" s="158"/>
      <c r="H39" s="70"/>
      <c r="I39" s="167" t="s">
        <v>20</v>
      </c>
      <c r="J39" s="163" t="s">
        <v>25</v>
      </c>
      <c r="K39" s="163" t="s">
        <v>285</v>
      </c>
      <c r="L39" s="168" t="s">
        <v>15</v>
      </c>
      <c r="M39" s="70"/>
      <c r="N39" s="70"/>
      <c r="O39" s="70"/>
      <c r="P39" s="70"/>
      <c r="Q39" s="70"/>
      <c r="R39" s="70"/>
      <c r="S39" s="70"/>
      <c r="T39" s="70"/>
      <c r="U39" s="70"/>
      <c r="V39" s="70"/>
      <c r="W39" s="70"/>
      <c r="X39" s="70"/>
      <c r="Y39" s="70"/>
    </row>
    <row r="40" spans="1:25" x14ac:dyDescent="0.35">
      <c r="A40" s="70"/>
      <c r="B40" s="70"/>
      <c r="C40" s="70"/>
      <c r="D40" s="70"/>
      <c r="E40" s="70"/>
      <c r="F40" s="70"/>
      <c r="G40" s="70"/>
      <c r="H40" s="158"/>
      <c r="I40" s="167" t="s">
        <v>20</v>
      </c>
      <c r="J40" s="163" t="s">
        <v>27</v>
      </c>
      <c r="K40" s="163" t="s">
        <v>269</v>
      </c>
      <c r="L40" s="168" t="s">
        <v>15</v>
      </c>
      <c r="M40" s="70"/>
      <c r="N40" s="70"/>
      <c r="O40" s="70"/>
      <c r="P40" s="70"/>
      <c r="Q40" s="70"/>
      <c r="R40" s="70"/>
      <c r="S40" s="70"/>
      <c r="T40" s="70"/>
      <c r="U40" s="70"/>
      <c r="V40" s="70"/>
      <c r="W40" s="70"/>
      <c r="X40" s="70"/>
      <c r="Y40" s="70"/>
    </row>
    <row r="41" spans="1:25" x14ac:dyDescent="0.35">
      <c r="A41" s="70"/>
      <c r="B41" s="70"/>
      <c r="C41" s="70"/>
      <c r="D41" s="70"/>
      <c r="E41" s="70"/>
      <c r="F41" s="70"/>
      <c r="G41" s="70"/>
      <c r="H41" s="70"/>
      <c r="I41" s="167" t="s">
        <v>20</v>
      </c>
      <c r="J41" s="163" t="s">
        <v>27</v>
      </c>
      <c r="K41" s="163" t="s">
        <v>252</v>
      </c>
      <c r="L41" s="168" t="s">
        <v>15</v>
      </c>
      <c r="M41" s="70"/>
      <c r="N41" s="70"/>
      <c r="O41" s="70"/>
      <c r="P41" s="70"/>
      <c r="Q41" s="70"/>
      <c r="R41" s="70"/>
      <c r="S41" s="70"/>
      <c r="T41" s="70"/>
      <c r="U41" s="70"/>
      <c r="V41" s="70"/>
      <c r="W41" s="70"/>
      <c r="X41" s="70"/>
      <c r="Y41" s="70"/>
    </row>
    <row r="42" spans="1:25" x14ac:dyDescent="0.35">
      <c r="A42" s="70"/>
      <c r="B42" s="70"/>
      <c r="C42" s="70"/>
      <c r="D42" s="70"/>
      <c r="E42" s="70"/>
      <c r="F42" s="70"/>
      <c r="G42" s="70"/>
      <c r="H42" s="70"/>
      <c r="I42" s="167" t="s">
        <v>20</v>
      </c>
      <c r="J42" s="163" t="s">
        <v>29</v>
      </c>
      <c r="K42" s="163" t="s">
        <v>18</v>
      </c>
      <c r="L42" s="168" t="s">
        <v>15</v>
      </c>
      <c r="M42" s="70"/>
      <c r="N42" s="70"/>
      <c r="O42" s="70"/>
      <c r="P42" s="70"/>
      <c r="Q42" s="70"/>
      <c r="R42" s="70"/>
      <c r="S42" s="70"/>
      <c r="T42" s="70"/>
      <c r="U42" s="70"/>
      <c r="V42" s="70"/>
      <c r="W42" s="70"/>
      <c r="X42" s="70"/>
      <c r="Y42" s="70"/>
    </row>
    <row r="43" spans="1:25" ht="15" thickBot="1" x14ac:dyDescent="0.4">
      <c r="A43" s="70"/>
      <c r="B43" s="70"/>
      <c r="C43" s="70"/>
      <c r="D43" s="70"/>
      <c r="E43" s="70"/>
      <c r="F43" s="70"/>
      <c r="G43" s="70"/>
      <c r="H43" s="70"/>
      <c r="I43" s="177" t="s">
        <v>17</v>
      </c>
      <c r="J43" s="178" t="s">
        <v>30</v>
      </c>
      <c r="K43" s="178" t="s">
        <v>26</v>
      </c>
      <c r="L43" s="179" t="s">
        <v>15</v>
      </c>
      <c r="M43" s="70"/>
      <c r="N43" s="70"/>
      <c r="O43" s="70"/>
      <c r="P43" s="70"/>
      <c r="Q43" s="70"/>
      <c r="R43" s="70"/>
      <c r="S43" s="70"/>
      <c r="T43" s="70"/>
      <c r="U43" s="70"/>
      <c r="V43" s="70"/>
      <c r="W43" s="70"/>
      <c r="X43" s="70"/>
      <c r="Y43" s="70"/>
    </row>
    <row r="44" spans="1:25" x14ac:dyDescent="0.35">
      <c r="A44" s="70"/>
      <c r="B44" s="70"/>
      <c r="C44" s="70"/>
      <c r="D44" s="70"/>
      <c r="E44" s="70"/>
      <c r="F44" s="70"/>
      <c r="G44" s="70"/>
      <c r="H44" s="70"/>
      <c r="I44" s="70"/>
      <c r="J44" s="70"/>
      <c r="K44" s="70"/>
      <c r="L44" s="70"/>
      <c r="M44" s="70"/>
      <c r="N44" s="70"/>
      <c r="O44" s="70"/>
      <c r="P44" s="70"/>
      <c r="Q44" s="70"/>
      <c r="R44" s="70"/>
      <c r="S44" s="70"/>
      <c r="T44" s="70"/>
      <c r="U44" s="70"/>
      <c r="V44" s="70"/>
      <c r="W44" s="70"/>
      <c r="X44" s="70"/>
      <c r="Y44" s="70"/>
    </row>
    <row r="45" spans="1:25" x14ac:dyDescent="0.35">
      <c r="A45" s="70"/>
      <c r="B45" s="70"/>
      <c r="C45" s="70"/>
      <c r="D45" s="70"/>
      <c r="E45" s="70"/>
      <c r="F45" s="70"/>
      <c r="G45" s="70"/>
      <c r="H45" s="70"/>
      <c r="I45" s="70"/>
      <c r="J45" s="70"/>
      <c r="K45" s="70"/>
      <c r="L45" s="70"/>
      <c r="M45" s="70"/>
      <c r="N45" s="70"/>
      <c r="O45" s="70"/>
      <c r="P45" s="70"/>
      <c r="Q45" s="70"/>
      <c r="R45" s="70"/>
      <c r="S45" s="70"/>
      <c r="T45" s="70"/>
      <c r="U45" s="70"/>
      <c r="V45" s="70"/>
      <c r="W45" s="70"/>
      <c r="X45" s="70"/>
      <c r="Y45" s="70"/>
    </row>
    <row r="46" spans="1:25" x14ac:dyDescent="0.35">
      <c r="A46" s="70"/>
      <c r="B46" s="70"/>
      <c r="C46" s="70"/>
      <c r="D46" s="70"/>
      <c r="E46" s="70"/>
      <c r="F46" s="70"/>
      <c r="G46" s="70"/>
      <c r="H46" s="70"/>
      <c r="I46" s="70"/>
      <c r="J46" s="70"/>
      <c r="K46" s="70"/>
      <c r="L46" s="70"/>
      <c r="M46" s="70"/>
      <c r="N46" s="70"/>
      <c r="O46" s="70"/>
      <c r="P46" s="70"/>
      <c r="Q46" s="70"/>
      <c r="R46" s="70"/>
      <c r="S46" s="70"/>
      <c r="T46" s="70"/>
      <c r="U46" s="70"/>
      <c r="V46" s="70"/>
      <c r="W46" s="70"/>
      <c r="X46" s="70"/>
      <c r="Y46" s="70"/>
    </row>
    <row r="47" spans="1:25" x14ac:dyDescent="0.35">
      <c r="A47" s="70"/>
      <c r="B47" s="70"/>
      <c r="C47" s="70"/>
      <c r="D47" s="70"/>
      <c r="E47" s="70"/>
      <c r="F47" s="70"/>
      <c r="G47" s="70"/>
      <c r="H47" s="70"/>
      <c r="I47" s="70"/>
      <c r="J47" s="70"/>
      <c r="K47" s="70"/>
      <c r="L47" s="70"/>
      <c r="M47" s="70"/>
      <c r="N47" s="70"/>
      <c r="O47" s="70"/>
      <c r="P47" s="70"/>
      <c r="Q47" s="70"/>
      <c r="R47" s="70"/>
      <c r="S47" s="70"/>
      <c r="T47" s="70"/>
      <c r="U47" s="70"/>
      <c r="V47" s="70"/>
      <c r="W47" s="70"/>
      <c r="X47" s="70"/>
      <c r="Y47" s="70"/>
    </row>
    <row r="48" spans="1:25" x14ac:dyDescent="0.35">
      <c r="A48" s="70"/>
      <c r="B48" s="70"/>
      <c r="C48" s="70"/>
      <c r="D48" s="70"/>
      <c r="E48" s="70"/>
      <c r="F48" s="70"/>
      <c r="G48" s="70"/>
      <c r="H48" s="70"/>
      <c r="I48" s="70"/>
      <c r="J48" s="70"/>
      <c r="K48" s="70"/>
      <c r="L48" s="70"/>
      <c r="M48" s="70"/>
      <c r="N48" s="70"/>
      <c r="O48" s="70"/>
      <c r="P48" s="70"/>
      <c r="Q48" s="70"/>
      <c r="R48" s="70"/>
      <c r="S48" s="70"/>
      <c r="T48" s="70"/>
      <c r="U48" s="70"/>
      <c r="V48" s="70"/>
      <c r="W48" s="70"/>
      <c r="X48" s="70"/>
      <c r="Y48" s="70"/>
    </row>
    <row r="49" spans="1:25" x14ac:dyDescent="0.35">
      <c r="A49" s="70"/>
      <c r="B49" s="70"/>
      <c r="C49" s="70"/>
      <c r="D49" s="70"/>
      <c r="E49" s="70"/>
      <c r="F49" s="70"/>
      <c r="G49" s="70"/>
      <c r="H49" s="70"/>
      <c r="I49" s="70"/>
      <c r="J49" s="70"/>
      <c r="K49" s="70"/>
      <c r="L49" s="70"/>
      <c r="M49" s="70"/>
      <c r="N49" s="70"/>
      <c r="O49" s="70"/>
      <c r="P49" s="70"/>
      <c r="Q49" s="70"/>
      <c r="R49" s="70"/>
      <c r="S49" s="70"/>
      <c r="T49" s="70"/>
      <c r="U49" s="70"/>
      <c r="V49" s="70"/>
      <c r="W49" s="70"/>
      <c r="X49" s="70"/>
      <c r="Y49" s="70"/>
    </row>
    <row r="50" spans="1:25" x14ac:dyDescent="0.35">
      <c r="A50" s="70"/>
      <c r="B50" s="70"/>
      <c r="C50" s="70"/>
      <c r="D50" s="70"/>
      <c r="E50" s="70"/>
      <c r="F50" s="70"/>
      <c r="G50" s="70"/>
      <c r="H50" s="70"/>
      <c r="I50" s="70"/>
      <c r="J50" s="70"/>
      <c r="K50" s="70"/>
      <c r="L50" s="70"/>
      <c r="M50" s="70"/>
      <c r="N50" s="70"/>
      <c r="O50" s="70"/>
      <c r="P50" s="70"/>
      <c r="Q50" s="70"/>
      <c r="R50" s="70"/>
      <c r="S50" s="70"/>
      <c r="T50" s="70"/>
      <c r="U50" s="70"/>
      <c r="V50" s="70"/>
      <c r="W50" s="70"/>
      <c r="X50" s="70"/>
      <c r="Y50" s="70"/>
    </row>
    <row r="51" spans="1:25" x14ac:dyDescent="0.35">
      <c r="A51" s="70"/>
      <c r="B51" s="70"/>
      <c r="C51" s="70"/>
      <c r="D51" s="70"/>
      <c r="E51" s="70"/>
      <c r="F51" s="70"/>
      <c r="G51" s="70"/>
      <c r="H51" s="70"/>
      <c r="I51" s="70"/>
      <c r="J51" s="70"/>
      <c r="K51" s="70"/>
      <c r="L51" s="70"/>
      <c r="M51" s="70"/>
      <c r="N51" s="70"/>
      <c r="O51" s="70"/>
      <c r="P51" s="70"/>
      <c r="Q51" s="70"/>
      <c r="R51" s="70"/>
      <c r="S51" s="70"/>
      <c r="T51" s="70"/>
      <c r="U51" s="70"/>
      <c r="V51" s="70"/>
      <c r="W51" s="70"/>
      <c r="X51" s="70"/>
      <c r="Y51" s="70"/>
    </row>
    <row r="52" spans="1:25" x14ac:dyDescent="0.35">
      <c r="A52" s="70"/>
      <c r="B52" s="70"/>
      <c r="C52" s="70"/>
      <c r="D52" s="70"/>
      <c r="E52" s="70"/>
      <c r="F52" s="70"/>
      <c r="G52" s="70"/>
      <c r="H52" s="70"/>
      <c r="I52" s="70"/>
      <c r="J52" s="70"/>
      <c r="K52" s="70"/>
      <c r="L52" s="70"/>
      <c r="M52" s="70"/>
      <c r="N52" s="70"/>
      <c r="O52" s="70"/>
      <c r="P52" s="70"/>
      <c r="Q52" s="70"/>
      <c r="R52" s="70"/>
      <c r="S52" s="70"/>
      <c r="T52" s="70"/>
      <c r="U52" s="70"/>
      <c r="V52" s="70"/>
      <c r="W52" s="70"/>
      <c r="X52" s="70"/>
      <c r="Y52" s="70"/>
    </row>
    <row r="53" spans="1:25" x14ac:dyDescent="0.35">
      <c r="A53" s="70"/>
      <c r="B53" s="70"/>
      <c r="C53" s="70"/>
      <c r="D53" s="70"/>
      <c r="E53" s="70"/>
      <c r="F53" s="70"/>
      <c r="G53" s="70"/>
      <c r="H53" s="70"/>
      <c r="I53" s="70"/>
      <c r="J53" s="70"/>
      <c r="K53" s="70"/>
      <c r="L53" s="70"/>
      <c r="M53" s="70"/>
      <c r="N53" s="70"/>
      <c r="O53" s="70"/>
      <c r="P53" s="70"/>
      <c r="Q53" s="70"/>
      <c r="R53" s="70"/>
      <c r="S53" s="70"/>
      <c r="T53" s="70"/>
      <c r="U53" s="70"/>
      <c r="V53" s="70"/>
      <c r="W53" s="70"/>
      <c r="X53" s="70"/>
      <c r="Y53" s="70"/>
    </row>
    <row r="54" spans="1:25" x14ac:dyDescent="0.35">
      <c r="A54" s="70"/>
      <c r="B54" s="70"/>
      <c r="C54" s="70"/>
      <c r="D54" s="70"/>
      <c r="E54" s="70"/>
      <c r="F54" s="70"/>
      <c r="G54" s="70"/>
      <c r="H54" s="70"/>
      <c r="I54" s="70"/>
      <c r="J54" s="70"/>
      <c r="K54" s="70"/>
      <c r="L54" s="70"/>
      <c r="M54" s="70"/>
      <c r="N54" s="70"/>
      <c r="O54" s="70"/>
      <c r="P54" s="70"/>
      <c r="Q54" s="70"/>
      <c r="R54" s="70"/>
      <c r="S54" s="70"/>
      <c r="T54" s="70"/>
      <c r="U54" s="70"/>
      <c r="V54" s="70"/>
      <c r="W54" s="70"/>
      <c r="X54" s="70"/>
      <c r="Y54" s="70"/>
    </row>
    <row r="55" spans="1:25" x14ac:dyDescent="0.35">
      <c r="A55" s="70"/>
      <c r="B55" s="70"/>
      <c r="C55" s="70"/>
      <c r="D55" s="70"/>
      <c r="E55" s="70"/>
      <c r="F55" s="70"/>
      <c r="G55" s="70"/>
      <c r="H55" s="70"/>
      <c r="I55" s="70"/>
      <c r="J55" s="70"/>
      <c r="K55" s="70"/>
      <c r="L55" s="70"/>
      <c r="M55" s="70"/>
      <c r="N55" s="70"/>
      <c r="O55" s="70"/>
      <c r="P55" s="70"/>
      <c r="Q55" s="70"/>
      <c r="R55" s="70"/>
      <c r="S55" s="70"/>
      <c r="T55" s="70"/>
      <c r="U55" s="70"/>
      <c r="V55" s="70"/>
      <c r="W55" s="70"/>
      <c r="X55" s="70"/>
      <c r="Y55" s="70"/>
    </row>
    <row r="56" spans="1:25" x14ac:dyDescent="0.35">
      <c r="A56" s="70"/>
      <c r="B56" s="70"/>
      <c r="C56" s="70"/>
      <c r="D56" s="70"/>
      <c r="E56" s="70"/>
      <c r="F56" s="70"/>
      <c r="G56" s="70"/>
      <c r="H56" s="70"/>
      <c r="I56" s="70"/>
      <c r="J56" s="70"/>
      <c r="K56" s="70"/>
      <c r="L56" s="70"/>
      <c r="M56" s="70"/>
      <c r="N56" s="70"/>
      <c r="O56" s="70"/>
      <c r="P56" s="70"/>
      <c r="Q56" s="70"/>
      <c r="R56" s="70"/>
      <c r="S56" s="70"/>
      <c r="T56" s="70"/>
      <c r="U56" s="70"/>
      <c r="V56" s="70"/>
      <c r="W56" s="70"/>
      <c r="X56" s="70"/>
      <c r="Y56" s="70"/>
    </row>
    <row r="57" spans="1:25" x14ac:dyDescent="0.35">
      <c r="A57" s="70"/>
      <c r="B57" s="70"/>
      <c r="C57" s="70"/>
      <c r="D57" s="70"/>
      <c r="E57" s="70"/>
      <c r="F57" s="70"/>
      <c r="G57" s="70"/>
      <c r="H57" s="70"/>
      <c r="I57" s="70"/>
      <c r="J57" s="70"/>
      <c r="K57" s="70"/>
      <c r="L57" s="70"/>
      <c r="M57" s="70"/>
      <c r="N57" s="70"/>
      <c r="O57" s="70"/>
      <c r="P57" s="70"/>
      <c r="Q57" s="70"/>
      <c r="R57" s="70"/>
      <c r="S57" s="70"/>
      <c r="T57" s="70"/>
      <c r="U57" s="70"/>
      <c r="V57" s="70"/>
      <c r="W57" s="70"/>
      <c r="X57" s="70"/>
      <c r="Y57" s="70"/>
    </row>
    <row r="58" spans="1:25" x14ac:dyDescent="0.35">
      <c r="A58" s="70"/>
      <c r="B58" s="70"/>
      <c r="C58" s="70"/>
      <c r="D58" s="70"/>
      <c r="E58" s="70"/>
      <c r="F58" s="70"/>
      <c r="G58" s="70"/>
      <c r="H58" s="70"/>
      <c r="I58" s="70"/>
      <c r="J58" s="70"/>
      <c r="K58" s="70"/>
      <c r="L58" s="70"/>
      <c r="M58" s="70"/>
      <c r="N58" s="70"/>
      <c r="O58" s="70"/>
      <c r="P58" s="70"/>
      <c r="Q58" s="70"/>
      <c r="R58" s="70"/>
      <c r="S58" s="70"/>
      <c r="T58" s="70"/>
      <c r="U58" s="70"/>
      <c r="V58" s="70"/>
      <c r="W58" s="70"/>
      <c r="X58" s="70"/>
      <c r="Y58" s="70"/>
    </row>
    <row r="59" spans="1:25" x14ac:dyDescent="0.35">
      <c r="A59" s="70"/>
      <c r="B59" s="70"/>
      <c r="C59" s="70"/>
      <c r="D59" s="70"/>
      <c r="E59" s="70"/>
      <c r="F59" s="70"/>
      <c r="G59" s="70"/>
      <c r="H59" s="70"/>
      <c r="I59" s="70"/>
      <c r="J59" s="70"/>
      <c r="K59" s="70"/>
      <c r="L59" s="70"/>
      <c r="M59" s="70"/>
      <c r="N59" s="70"/>
      <c r="O59" s="70"/>
      <c r="P59" s="70"/>
      <c r="Q59" s="70"/>
      <c r="R59" s="70"/>
      <c r="S59" s="70"/>
      <c r="T59" s="70"/>
      <c r="U59" s="70"/>
      <c r="V59" s="70"/>
      <c r="W59" s="70"/>
      <c r="X59" s="70"/>
      <c r="Y59" s="70"/>
    </row>
    <row r="60" spans="1:25" x14ac:dyDescent="0.35">
      <c r="A60" s="70"/>
      <c r="B60" s="70"/>
      <c r="C60" s="70"/>
      <c r="D60" s="70"/>
      <c r="E60" s="70"/>
      <c r="F60" s="70"/>
      <c r="G60" s="70"/>
      <c r="H60" s="70"/>
      <c r="I60" s="70"/>
      <c r="J60" s="70"/>
      <c r="K60" s="70"/>
      <c r="L60" s="70"/>
      <c r="M60" s="70"/>
      <c r="N60" s="70"/>
      <c r="O60" s="70"/>
      <c r="P60" s="70"/>
      <c r="Q60" s="70"/>
      <c r="R60" s="70"/>
      <c r="S60" s="70"/>
      <c r="T60" s="70"/>
      <c r="U60" s="70"/>
      <c r="V60" s="70"/>
      <c r="W60" s="70"/>
      <c r="X60" s="70"/>
      <c r="Y60" s="70"/>
    </row>
    <row r="61" spans="1:25" x14ac:dyDescent="0.35">
      <c r="A61" s="70"/>
      <c r="B61" s="70"/>
      <c r="C61" s="70"/>
      <c r="D61" s="70"/>
      <c r="E61" s="70"/>
      <c r="F61" s="70"/>
      <c r="G61" s="70"/>
      <c r="H61" s="70"/>
      <c r="I61" s="70"/>
      <c r="J61" s="70"/>
      <c r="K61" s="70"/>
      <c r="L61" s="70"/>
      <c r="M61" s="70"/>
      <c r="N61" s="70"/>
      <c r="O61" s="70"/>
      <c r="P61" s="70"/>
      <c r="Q61" s="70"/>
      <c r="R61" s="70"/>
      <c r="S61" s="70"/>
      <c r="T61" s="70"/>
      <c r="U61" s="70"/>
      <c r="V61" s="70"/>
      <c r="W61" s="70"/>
      <c r="X61" s="70"/>
      <c r="Y61" s="70"/>
    </row>
    <row r="62" spans="1:25" x14ac:dyDescent="0.35">
      <c r="A62" s="70"/>
      <c r="B62" s="70"/>
      <c r="C62" s="70"/>
      <c r="D62" s="70"/>
      <c r="E62" s="70"/>
      <c r="F62" s="70"/>
      <c r="G62" s="70"/>
      <c r="H62" s="70"/>
      <c r="I62" s="70"/>
      <c r="J62" s="70"/>
      <c r="K62" s="70"/>
      <c r="L62" s="70"/>
      <c r="M62" s="70"/>
      <c r="N62" s="70"/>
      <c r="O62" s="70"/>
      <c r="P62" s="70"/>
      <c r="Q62" s="70"/>
      <c r="R62" s="70"/>
      <c r="S62" s="70"/>
      <c r="T62" s="70"/>
      <c r="U62" s="70"/>
      <c r="V62" s="70"/>
      <c r="W62" s="70"/>
      <c r="X62" s="70"/>
      <c r="Y62" s="70"/>
    </row>
    <row r="63" spans="1:25" x14ac:dyDescent="0.35">
      <c r="A63" s="70"/>
      <c r="B63" s="70"/>
      <c r="C63" s="70"/>
      <c r="D63" s="70"/>
      <c r="E63" s="70"/>
      <c r="F63" s="70"/>
      <c r="G63" s="70"/>
      <c r="H63" s="70"/>
      <c r="I63" s="70"/>
      <c r="J63" s="70"/>
      <c r="K63" s="70"/>
      <c r="L63" s="70"/>
      <c r="M63" s="70"/>
      <c r="N63" s="70"/>
      <c r="O63" s="70"/>
      <c r="P63" s="70"/>
      <c r="Q63" s="70"/>
      <c r="R63" s="70"/>
      <c r="S63" s="70"/>
      <c r="T63" s="70"/>
      <c r="U63" s="70"/>
      <c r="V63" s="70"/>
      <c r="W63" s="70"/>
      <c r="X63" s="70"/>
      <c r="Y63" s="70"/>
    </row>
    <row r="64" spans="1:25" x14ac:dyDescent="0.35">
      <c r="A64" s="70"/>
      <c r="B64" s="70"/>
      <c r="C64" s="70"/>
      <c r="D64" s="70"/>
      <c r="E64" s="70"/>
      <c r="F64" s="70"/>
      <c r="G64" s="70"/>
      <c r="H64" s="70"/>
      <c r="I64" s="70"/>
      <c r="J64" s="70"/>
      <c r="K64" s="70"/>
      <c r="L64" s="70"/>
      <c r="M64" s="70"/>
      <c r="N64" s="70"/>
      <c r="O64" s="70"/>
      <c r="P64" s="70"/>
      <c r="Q64" s="70"/>
      <c r="R64" s="70"/>
      <c r="S64" s="70"/>
      <c r="T64" s="70"/>
      <c r="U64" s="70"/>
      <c r="V64" s="70"/>
      <c r="W64" s="70"/>
      <c r="X64" s="70"/>
      <c r="Y64" s="70"/>
    </row>
    <row r="65" spans="1:25" x14ac:dyDescent="0.35">
      <c r="A65" s="70"/>
      <c r="B65" s="70"/>
      <c r="C65" s="70"/>
      <c r="D65" s="70"/>
      <c r="E65" s="70"/>
      <c r="F65" s="70"/>
      <c r="G65" s="70"/>
      <c r="H65" s="70"/>
      <c r="I65" s="70"/>
      <c r="J65" s="70"/>
      <c r="K65" s="70"/>
      <c r="L65" s="70"/>
      <c r="M65" s="70"/>
      <c r="N65" s="70"/>
      <c r="O65" s="70"/>
      <c r="P65" s="70"/>
      <c r="Q65" s="70"/>
      <c r="R65" s="70"/>
      <c r="S65" s="70"/>
      <c r="T65" s="70"/>
      <c r="U65" s="70"/>
      <c r="V65" s="70"/>
      <c r="W65" s="70"/>
      <c r="X65" s="70"/>
      <c r="Y65" s="70"/>
    </row>
    <row r="66" spans="1:25" x14ac:dyDescent="0.35">
      <c r="A66" s="70"/>
      <c r="B66" s="70"/>
      <c r="C66" s="70"/>
      <c r="D66" s="70"/>
      <c r="E66" s="70"/>
      <c r="F66" s="70"/>
      <c r="G66" s="70"/>
      <c r="H66" s="70"/>
      <c r="I66" s="70"/>
      <c r="J66" s="70"/>
      <c r="K66" s="70"/>
      <c r="L66" s="70"/>
      <c r="M66" s="70"/>
      <c r="N66" s="70"/>
      <c r="O66" s="70"/>
      <c r="P66" s="70"/>
      <c r="Q66" s="70"/>
      <c r="R66" s="70"/>
      <c r="S66" s="70"/>
      <c r="T66" s="70"/>
      <c r="U66" s="70"/>
      <c r="V66" s="70"/>
      <c r="W66" s="70"/>
      <c r="X66" s="70"/>
      <c r="Y66" s="70"/>
    </row>
    <row r="67" spans="1:25" x14ac:dyDescent="0.35">
      <c r="A67" s="70"/>
      <c r="B67" s="70"/>
      <c r="C67" s="70"/>
      <c r="D67" s="70"/>
      <c r="E67" s="70"/>
      <c r="F67" s="70"/>
      <c r="G67" s="70"/>
      <c r="H67" s="70"/>
      <c r="I67" s="70"/>
      <c r="J67" s="70"/>
      <c r="K67" s="70"/>
      <c r="L67" s="70"/>
      <c r="M67" s="70"/>
      <c r="N67" s="70"/>
      <c r="O67" s="70"/>
      <c r="P67" s="70"/>
      <c r="Q67" s="70"/>
      <c r="R67" s="70"/>
      <c r="S67" s="70"/>
      <c r="T67" s="70"/>
      <c r="U67" s="70"/>
      <c r="V67" s="70"/>
      <c r="W67" s="70"/>
      <c r="X67" s="70"/>
      <c r="Y67" s="70"/>
    </row>
    <row r="68" spans="1:25" x14ac:dyDescent="0.35">
      <c r="A68" s="70"/>
      <c r="B68" s="70"/>
      <c r="C68" s="70"/>
      <c r="D68" s="70"/>
      <c r="E68" s="70"/>
      <c r="F68" s="70"/>
      <c r="G68" s="70"/>
      <c r="H68" s="70"/>
      <c r="I68" s="70"/>
      <c r="J68" s="70"/>
      <c r="K68" s="70"/>
      <c r="L68" s="70"/>
      <c r="M68" s="70"/>
      <c r="N68" s="70"/>
      <c r="O68" s="70"/>
      <c r="P68" s="70"/>
      <c r="Q68" s="70"/>
      <c r="R68" s="70"/>
      <c r="S68" s="70"/>
      <c r="T68" s="70"/>
      <c r="U68" s="70"/>
      <c r="V68" s="70"/>
      <c r="W68" s="70"/>
      <c r="X68" s="70"/>
      <c r="Y68" s="70"/>
    </row>
    <row r="69" spans="1:25" x14ac:dyDescent="0.35">
      <c r="A69" s="70"/>
      <c r="B69" s="70"/>
      <c r="C69" s="70"/>
      <c r="D69" s="70"/>
      <c r="E69" s="70"/>
      <c r="F69" s="70"/>
      <c r="G69" s="70"/>
      <c r="H69" s="70"/>
      <c r="I69" s="70"/>
      <c r="J69" s="70"/>
      <c r="K69" s="70"/>
      <c r="L69" s="70"/>
      <c r="M69" s="70"/>
      <c r="N69" s="70"/>
      <c r="O69" s="70"/>
      <c r="P69" s="70"/>
      <c r="Q69" s="70"/>
      <c r="R69" s="70"/>
      <c r="S69" s="70"/>
      <c r="T69" s="70"/>
      <c r="U69" s="70"/>
      <c r="V69" s="70"/>
      <c r="W69" s="70"/>
      <c r="X69" s="70"/>
      <c r="Y69" s="70"/>
    </row>
    <row r="70" spans="1:25" x14ac:dyDescent="0.35">
      <c r="A70" s="70"/>
      <c r="B70" s="70"/>
      <c r="C70" s="70"/>
      <c r="D70" s="70"/>
      <c r="E70" s="70"/>
      <c r="F70" s="70"/>
      <c r="G70" s="70"/>
      <c r="H70" s="70"/>
      <c r="I70" s="70"/>
      <c r="J70" s="70"/>
      <c r="K70" s="70"/>
      <c r="L70" s="70"/>
      <c r="M70" s="70"/>
      <c r="N70" s="70"/>
      <c r="O70" s="70"/>
      <c r="P70" s="70"/>
      <c r="Q70" s="70"/>
      <c r="R70" s="70"/>
      <c r="S70" s="70"/>
      <c r="T70" s="70"/>
      <c r="U70" s="70"/>
      <c r="V70" s="70"/>
      <c r="W70" s="70"/>
      <c r="X70" s="70"/>
      <c r="Y70" s="70"/>
    </row>
    <row r="71" spans="1:25" x14ac:dyDescent="0.35">
      <c r="A71" s="70"/>
      <c r="B71" s="70"/>
      <c r="C71" s="70"/>
      <c r="D71" s="70"/>
      <c r="E71" s="70"/>
      <c r="F71" s="70"/>
      <c r="G71" s="70"/>
      <c r="H71" s="70"/>
      <c r="I71" s="70"/>
      <c r="J71" s="70"/>
      <c r="K71" s="70"/>
      <c r="L71" s="70"/>
      <c r="M71" s="70"/>
      <c r="N71" s="70"/>
      <c r="O71" s="70"/>
      <c r="P71" s="70"/>
      <c r="Q71" s="70"/>
      <c r="R71" s="70"/>
      <c r="S71" s="70"/>
      <c r="T71" s="70"/>
      <c r="U71" s="70"/>
      <c r="V71" s="70"/>
      <c r="W71" s="70"/>
      <c r="X71" s="70"/>
      <c r="Y71" s="70"/>
    </row>
    <row r="72" spans="1:25" x14ac:dyDescent="0.35">
      <c r="A72" s="70"/>
      <c r="B72" s="70"/>
      <c r="C72" s="70"/>
      <c r="D72" s="70"/>
      <c r="E72" s="70"/>
      <c r="F72" s="70"/>
      <c r="G72" s="70"/>
      <c r="H72" s="70"/>
      <c r="I72" s="70"/>
      <c r="J72" s="70"/>
      <c r="K72" s="70"/>
      <c r="L72" s="70"/>
      <c r="M72" s="70"/>
      <c r="N72" s="70"/>
      <c r="O72" s="70"/>
      <c r="P72" s="70"/>
      <c r="Q72" s="70"/>
      <c r="R72" s="70"/>
      <c r="S72" s="70"/>
      <c r="T72" s="70"/>
      <c r="U72" s="70"/>
      <c r="V72" s="70"/>
      <c r="W72" s="70"/>
      <c r="X72" s="70"/>
      <c r="Y72" s="70"/>
    </row>
    <row r="73" spans="1:25" x14ac:dyDescent="0.35">
      <c r="A73" s="70"/>
      <c r="B73" s="70"/>
      <c r="C73" s="70"/>
      <c r="D73" s="70"/>
      <c r="E73" s="70"/>
      <c r="F73" s="70"/>
      <c r="G73" s="70"/>
      <c r="H73" s="70"/>
      <c r="I73" s="70"/>
      <c r="J73" s="70"/>
      <c r="K73" s="70"/>
      <c r="L73" s="70"/>
      <c r="M73" s="70"/>
      <c r="N73" s="70"/>
      <c r="O73" s="70"/>
      <c r="P73" s="70"/>
      <c r="Q73" s="70"/>
      <c r="R73" s="70"/>
      <c r="S73" s="70"/>
      <c r="T73" s="70"/>
      <c r="U73" s="70"/>
      <c r="V73" s="70"/>
      <c r="W73" s="70"/>
      <c r="X73" s="70"/>
      <c r="Y73" s="70"/>
    </row>
    <row r="74" spans="1:25" x14ac:dyDescent="0.35">
      <c r="A74" s="70"/>
      <c r="B74" s="70"/>
      <c r="C74" s="70"/>
      <c r="D74" s="70"/>
      <c r="E74" s="70"/>
      <c r="F74" s="70"/>
      <c r="G74" s="70"/>
      <c r="H74" s="70"/>
      <c r="I74" s="70"/>
      <c r="J74" s="70"/>
      <c r="K74" s="70"/>
      <c r="L74" s="70"/>
      <c r="M74" s="70"/>
      <c r="N74" s="70"/>
      <c r="O74" s="70"/>
      <c r="P74" s="70"/>
      <c r="Q74" s="70"/>
      <c r="R74" s="70"/>
      <c r="S74" s="70"/>
      <c r="T74" s="70"/>
      <c r="U74" s="70"/>
      <c r="V74" s="70"/>
      <c r="W74" s="70"/>
      <c r="X74" s="70"/>
      <c r="Y74" s="70"/>
    </row>
    <row r="75" spans="1:25" x14ac:dyDescent="0.35">
      <c r="A75" s="70"/>
      <c r="B75" s="70"/>
      <c r="C75" s="70"/>
      <c r="D75" s="70"/>
      <c r="E75" s="70"/>
      <c r="F75" s="70"/>
      <c r="G75" s="70"/>
      <c r="H75" s="70"/>
      <c r="I75" s="70"/>
      <c r="J75" s="70"/>
      <c r="K75" s="70"/>
      <c r="L75" s="70"/>
      <c r="M75" s="70"/>
      <c r="N75" s="70"/>
      <c r="O75" s="70"/>
      <c r="P75" s="70"/>
      <c r="Q75" s="70"/>
      <c r="R75" s="70"/>
      <c r="S75" s="70"/>
      <c r="T75" s="70"/>
      <c r="U75" s="70"/>
      <c r="V75" s="70"/>
      <c r="W75" s="70"/>
      <c r="X75" s="70"/>
      <c r="Y75" s="70"/>
    </row>
    <row r="76" spans="1:25" x14ac:dyDescent="0.35">
      <c r="A76" s="70"/>
      <c r="B76" s="70"/>
      <c r="C76" s="70"/>
      <c r="D76" s="70"/>
      <c r="E76" s="70"/>
      <c r="F76" s="70"/>
      <c r="G76" s="70"/>
      <c r="H76" s="70"/>
      <c r="I76" s="70"/>
      <c r="J76" s="70"/>
      <c r="K76" s="70"/>
      <c r="L76" s="70"/>
      <c r="M76" s="70"/>
      <c r="N76" s="70"/>
      <c r="O76" s="70"/>
      <c r="P76" s="70"/>
      <c r="Q76" s="70"/>
      <c r="R76" s="70"/>
      <c r="S76" s="70"/>
      <c r="T76" s="70"/>
      <c r="U76" s="70"/>
      <c r="V76" s="70"/>
      <c r="W76" s="70"/>
      <c r="X76" s="70"/>
      <c r="Y76" s="70"/>
    </row>
    <row r="77" spans="1:25" x14ac:dyDescent="0.35">
      <c r="A77" s="70"/>
      <c r="B77" s="70"/>
      <c r="C77" s="70"/>
      <c r="D77" s="70"/>
      <c r="E77" s="70"/>
      <c r="F77" s="70"/>
      <c r="G77" s="70"/>
      <c r="H77" s="70"/>
      <c r="I77" s="70"/>
      <c r="J77" s="70"/>
      <c r="K77" s="70"/>
      <c r="L77" s="70"/>
      <c r="M77" s="70"/>
      <c r="N77" s="70"/>
      <c r="O77" s="70"/>
      <c r="P77" s="70"/>
      <c r="Q77" s="70"/>
      <c r="R77" s="70"/>
      <c r="S77" s="70"/>
      <c r="T77" s="70"/>
      <c r="U77" s="70"/>
      <c r="V77" s="70"/>
      <c r="W77" s="70"/>
      <c r="X77" s="70"/>
      <c r="Y77" s="70"/>
    </row>
    <row r="78" spans="1:25" x14ac:dyDescent="0.35">
      <c r="A78" s="70"/>
      <c r="B78" s="70"/>
      <c r="C78" s="70"/>
      <c r="D78" s="70"/>
      <c r="E78" s="70"/>
      <c r="F78" s="70"/>
      <c r="G78" s="70"/>
      <c r="H78" s="70"/>
      <c r="I78" s="70"/>
      <c r="J78" s="70"/>
      <c r="K78" s="70"/>
      <c r="L78" s="70"/>
      <c r="M78" s="70"/>
      <c r="N78" s="70"/>
      <c r="O78" s="70"/>
      <c r="P78" s="70"/>
      <c r="Q78" s="70"/>
      <c r="R78" s="70"/>
      <c r="S78" s="70"/>
      <c r="T78" s="70"/>
      <c r="U78" s="70"/>
      <c r="V78" s="70"/>
      <c r="W78" s="70"/>
      <c r="X78" s="70"/>
      <c r="Y78" s="70"/>
    </row>
    <row r="79" spans="1:25" x14ac:dyDescent="0.35">
      <c r="A79" s="70"/>
      <c r="B79" s="70"/>
      <c r="C79" s="70"/>
      <c r="D79" s="70"/>
      <c r="E79" s="70"/>
      <c r="F79" s="70"/>
      <c r="G79" s="70"/>
      <c r="H79" s="70"/>
      <c r="I79" s="70"/>
      <c r="J79" s="70"/>
      <c r="K79" s="70"/>
      <c r="L79" s="70"/>
      <c r="M79" s="70"/>
      <c r="N79" s="70"/>
      <c r="O79" s="70"/>
      <c r="P79" s="70"/>
      <c r="Q79" s="70"/>
      <c r="R79" s="70"/>
      <c r="S79" s="70"/>
      <c r="T79" s="70"/>
      <c r="U79" s="70"/>
      <c r="V79" s="70"/>
      <c r="W79" s="70"/>
      <c r="X79" s="70"/>
      <c r="Y79" s="70"/>
    </row>
    <row r="80" spans="1:25" x14ac:dyDescent="0.35">
      <c r="A80" s="70"/>
      <c r="B80" s="70"/>
      <c r="C80" s="70"/>
      <c r="D80" s="70"/>
      <c r="E80" s="70"/>
      <c r="F80" s="70"/>
      <c r="G80" s="70"/>
      <c r="H80" s="70"/>
      <c r="I80" s="70"/>
      <c r="J80" s="70"/>
      <c r="K80" s="70"/>
      <c r="L80" s="70"/>
      <c r="M80" s="70"/>
      <c r="N80" s="70"/>
      <c r="O80" s="70"/>
      <c r="P80" s="70"/>
      <c r="Q80" s="70"/>
      <c r="R80" s="70"/>
      <c r="S80" s="70"/>
      <c r="T80" s="70"/>
      <c r="U80" s="70"/>
      <c r="V80" s="70"/>
      <c r="W80" s="70"/>
      <c r="X80" s="70"/>
      <c r="Y80" s="70"/>
    </row>
    <row r="81" spans="1:25" x14ac:dyDescent="0.35">
      <c r="A81" s="70"/>
      <c r="B81" s="70"/>
      <c r="C81" s="70"/>
      <c r="D81" s="70"/>
      <c r="E81" s="70"/>
      <c r="F81" s="70"/>
      <c r="G81" s="70"/>
      <c r="H81" s="70"/>
      <c r="I81" s="70"/>
      <c r="J81" s="70"/>
      <c r="K81" s="70"/>
      <c r="L81" s="70"/>
      <c r="M81" s="70"/>
      <c r="N81" s="70"/>
      <c r="O81" s="70"/>
      <c r="P81" s="70"/>
      <c r="Q81" s="70"/>
      <c r="R81" s="70"/>
      <c r="S81" s="70"/>
      <c r="T81" s="70"/>
      <c r="U81" s="70"/>
      <c r="V81" s="70"/>
      <c r="W81" s="70"/>
      <c r="X81" s="70"/>
      <c r="Y81" s="70"/>
    </row>
    <row r="82" spans="1:25" x14ac:dyDescent="0.35">
      <c r="A82" s="70"/>
      <c r="B82" s="70"/>
      <c r="C82" s="70"/>
      <c r="D82" s="70"/>
      <c r="E82" s="70"/>
      <c r="F82" s="70"/>
      <c r="G82" s="70"/>
      <c r="H82" s="70"/>
      <c r="I82" s="70"/>
      <c r="J82" s="70"/>
      <c r="K82" s="70"/>
      <c r="L82" s="70"/>
      <c r="M82" s="70"/>
      <c r="N82" s="70"/>
      <c r="O82" s="70"/>
      <c r="P82" s="70"/>
      <c r="Q82" s="70"/>
      <c r="R82" s="70"/>
      <c r="S82" s="70"/>
      <c r="T82" s="70"/>
      <c r="U82" s="70"/>
      <c r="V82" s="70"/>
      <c r="W82" s="70"/>
      <c r="X82" s="70"/>
      <c r="Y82" s="70"/>
    </row>
    <row r="83" spans="1:25" x14ac:dyDescent="0.35">
      <c r="A83" s="70"/>
      <c r="B83" s="70"/>
      <c r="C83" s="70"/>
      <c r="D83" s="70"/>
      <c r="E83" s="70"/>
      <c r="F83" s="70"/>
      <c r="G83" s="70"/>
      <c r="H83" s="70"/>
      <c r="I83" s="70"/>
      <c r="J83" s="70"/>
      <c r="K83" s="70"/>
      <c r="L83" s="70"/>
      <c r="M83" s="70"/>
      <c r="N83" s="70"/>
      <c r="O83" s="70"/>
      <c r="P83" s="70"/>
      <c r="Q83" s="70"/>
      <c r="R83" s="70"/>
      <c r="S83" s="70"/>
      <c r="T83" s="70"/>
      <c r="U83" s="70"/>
      <c r="V83" s="70"/>
      <c r="W83" s="70"/>
      <c r="X83" s="70"/>
      <c r="Y83" s="70"/>
    </row>
    <row r="84" spans="1:25" x14ac:dyDescent="0.35">
      <c r="A84" s="70"/>
      <c r="B84" s="70"/>
      <c r="C84" s="70"/>
      <c r="D84" s="70"/>
      <c r="E84" s="70"/>
      <c r="F84" s="70"/>
      <c r="G84" s="70"/>
      <c r="H84" s="70"/>
      <c r="I84" s="70"/>
      <c r="J84" s="70"/>
      <c r="K84" s="70"/>
      <c r="L84" s="70"/>
      <c r="M84" s="70"/>
      <c r="N84" s="70"/>
      <c r="O84" s="70"/>
      <c r="P84" s="70"/>
      <c r="Q84" s="70"/>
      <c r="R84" s="70"/>
      <c r="S84" s="70"/>
      <c r="T84" s="70"/>
      <c r="U84" s="70"/>
      <c r="V84" s="70"/>
      <c r="W84" s="70"/>
      <c r="X84" s="70"/>
      <c r="Y84" s="70"/>
    </row>
    <row r="85" spans="1:25" x14ac:dyDescent="0.35">
      <c r="A85" s="70"/>
      <c r="B85" s="70"/>
      <c r="C85" s="70"/>
      <c r="D85" s="70"/>
      <c r="E85" s="70"/>
      <c r="F85" s="70"/>
      <c r="G85" s="70"/>
      <c r="H85" s="70"/>
      <c r="I85" s="70"/>
      <c r="J85" s="70"/>
      <c r="K85" s="70"/>
      <c r="L85" s="70"/>
      <c r="M85" s="70"/>
      <c r="N85" s="70"/>
      <c r="O85" s="70"/>
      <c r="P85" s="70"/>
      <c r="Q85" s="70"/>
      <c r="R85" s="70"/>
      <c r="S85" s="70"/>
      <c r="T85" s="70"/>
      <c r="U85" s="70"/>
      <c r="V85" s="70"/>
      <c r="W85" s="70"/>
      <c r="X85" s="70"/>
      <c r="Y85" s="70"/>
    </row>
    <row r="86" spans="1:25" x14ac:dyDescent="0.35">
      <c r="A86" s="70"/>
      <c r="B86" s="70"/>
      <c r="C86" s="70"/>
      <c r="D86" s="70"/>
      <c r="E86" s="70"/>
      <c r="F86" s="70"/>
      <c r="G86" s="70"/>
      <c r="H86" s="70"/>
      <c r="I86" s="70"/>
      <c r="J86" s="70"/>
      <c r="K86" s="70"/>
      <c r="L86" s="70"/>
      <c r="M86" s="70"/>
      <c r="N86" s="70"/>
      <c r="O86" s="70"/>
      <c r="P86" s="70"/>
      <c r="Q86" s="70"/>
      <c r="R86" s="70"/>
      <c r="S86" s="70"/>
      <c r="T86" s="70"/>
      <c r="U86" s="70"/>
      <c r="V86" s="70"/>
      <c r="W86" s="70"/>
      <c r="X86" s="70"/>
      <c r="Y86" s="70"/>
    </row>
    <row r="87" spans="1:25" x14ac:dyDescent="0.35">
      <c r="A87" s="70"/>
      <c r="B87" s="70"/>
      <c r="C87" s="70"/>
      <c r="D87" s="70"/>
      <c r="E87" s="70"/>
      <c r="F87" s="70"/>
      <c r="G87" s="70"/>
      <c r="H87" s="70"/>
      <c r="I87" s="70"/>
      <c r="J87" s="70"/>
      <c r="K87" s="70"/>
      <c r="L87" s="70"/>
      <c r="M87" s="70"/>
      <c r="N87" s="70"/>
      <c r="O87" s="70"/>
      <c r="P87" s="70"/>
      <c r="Q87" s="70"/>
      <c r="R87" s="70"/>
      <c r="S87" s="70"/>
      <c r="T87" s="70"/>
      <c r="U87" s="70"/>
      <c r="V87" s="70"/>
      <c r="W87" s="70"/>
      <c r="X87" s="70"/>
      <c r="Y87" s="70"/>
    </row>
    <row r="88" spans="1:25" x14ac:dyDescent="0.35">
      <c r="A88" s="70"/>
      <c r="B88" s="70"/>
      <c r="C88" s="70"/>
      <c r="D88" s="70"/>
      <c r="E88" s="70"/>
      <c r="F88" s="70"/>
      <c r="G88" s="70"/>
      <c r="H88" s="70"/>
      <c r="I88" s="70"/>
      <c r="J88" s="70"/>
      <c r="K88" s="70"/>
      <c r="L88" s="70"/>
      <c r="M88" s="70"/>
      <c r="N88" s="70"/>
      <c r="O88" s="70"/>
      <c r="P88" s="70"/>
      <c r="Q88" s="70"/>
      <c r="R88" s="70"/>
      <c r="S88" s="70"/>
      <c r="T88" s="70"/>
      <c r="U88" s="70"/>
      <c r="V88" s="70"/>
      <c r="W88" s="70"/>
      <c r="X88" s="70"/>
      <c r="Y88" s="70"/>
    </row>
    <row r="89" spans="1:25" x14ac:dyDescent="0.35">
      <c r="A89" s="70"/>
      <c r="B89" s="70"/>
      <c r="C89" s="70"/>
      <c r="D89" s="70"/>
      <c r="E89" s="70"/>
      <c r="F89" s="70"/>
      <c r="G89" s="70"/>
      <c r="H89" s="70"/>
      <c r="I89" s="70"/>
      <c r="J89" s="70"/>
      <c r="K89" s="70"/>
      <c r="L89" s="70"/>
      <c r="M89" s="70"/>
      <c r="N89" s="70"/>
      <c r="O89" s="70"/>
      <c r="P89" s="70"/>
      <c r="Q89" s="70"/>
      <c r="R89" s="70"/>
      <c r="S89" s="70"/>
      <c r="T89" s="70"/>
      <c r="U89" s="70"/>
      <c r="V89" s="70"/>
      <c r="W89" s="70"/>
      <c r="X89" s="70"/>
      <c r="Y89" s="70"/>
    </row>
    <row r="90" spans="1:25" x14ac:dyDescent="0.35">
      <c r="A90" s="70"/>
      <c r="B90" s="70"/>
      <c r="C90" s="70"/>
      <c r="D90" s="70"/>
      <c r="E90" s="70"/>
      <c r="F90" s="70"/>
      <c r="G90" s="70"/>
      <c r="H90" s="70"/>
      <c r="I90" s="70"/>
      <c r="J90" s="70"/>
      <c r="K90" s="70"/>
      <c r="L90" s="70"/>
      <c r="M90" s="70"/>
      <c r="N90" s="70"/>
      <c r="O90" s="70"/>
      <c r="P90" s="70"/>
      <c r="Q90" s="70"/>
      <c r="R90" s="70"/>
      <c r="S90" s="70"/>
      <c r="T90" s="70"/>
      <c r="U90" s="70"/>
      <c r="V90" s="70"/>
      <c r="W90" s="70"/>
      <c r="X90" s="70"/>
      <c r="Y90" s="70"/>
    </row>
    <row r="91" spans="1:25" x14ac:dyDescent="0.35">
      <c r="A91" s="70"/>
      <c r="B91" s="70"/>
      <c r="C91" s="70"/>
      <c r="D91" s="70"/>
      <c r="E91" s="70"/>
      <c r="F91" s="70"/>
      <c r="G91" s="70"/>
      <c r="H91" s="70"/>
      <c r="I91" s="70"/>
      <c r="J91" s="70"/>
      <c r="K91" s="70"/>
      <c r="L91" s="70"/>
      <c r="M91" s="70"/>
      <c r="N91" s="70"/>
      <c r="O91" s="70"/>
      <c r="P91" s="70"/>
      <c r="Q91" s="70"/>
      <c r="R91" s="70"/>
      <c r="S91" s="70"/>
      <c r="T91" s="70"/>
      <c r="U91" s="70"/>
      <c r="V91" s="70"/>
      <c r="W91" s="70"/>
      <c r="X91" s="70"/>
      <c r="Y91" s="70"/>
    </row>
    <row r="92" spans="1:25" x14ac:dyDescent="0.35">
      <c r="A92" s="70"/>
      <c r="B92" s="70"/>
      <c r="C92" s="70"/>
      <c r="D92" s="70"/>
      <c r="E92" s="70"/>
      <c r="F92" s="70"/>
      <c r="G92" s="70"/>
      <c r="H92" s="70"/>
      <c r="I92" s="70"/>
      <c r="J92" s="70"/>
      <c r="K92" s="70"/>
      <c r="L92" s="70"/>
      <c r="M92" s="70"/>
      <c r="N92" s="70"/>
      <c r="O92" s="70"/>
      <c r="P92" s="70"/>
      <c r="Q92" s="70"/>
      <c r="R92" s="70"/>
      <c r="S92" s="70"/>
      <c r="T92" s="70"/>
      <c r="U92" s="70"/>
      <c r="V92" s="70"/>
      <c r="W92" s="70"/>
      <c r="X92" s="70"/>
      <c r="Y92" s="70"/>
    </row>
    <row r="93" spans="1:25" x14ac:dyDescent="0.35">
      <c r="A93" s="70"/>
      <c r="B93" s="70"/>
      <c r="C93" s="70"/>
      <c r="D93" s="70"/>
      <c r="E93" s="70"/>
      <c r="F93" s="70"/>
      <c r="G93" s="70"/>
      <c r="H93" s="70"/>
      <c r="I93" s="70"/>
      <c r="J93" s="70"/>
      <c r="K93" s="70"/>
      <c r="L93" s="70"/>
      <c r="M93" s="70"/>
      <c r="N93" s="70"/>
      <c r="O93" s="70"/>
      <c r="P93" s="70"/>
      <c r="Q93" s="70"/>
      <c r="R93" s="70"/>
      <c r="S93" s="70"/>
      <c r="T93" s="70"/>
      <c r="U93" s="70"/>
      <c r="V93" s="70"/>
      <c r="W93" s="70"/>
      <c r="X93" s="70"/>
      <c r="Y93" s="70"/>
    </row>
    <row r="94" spans="1:25" x14ac:dyDescent="0.35">
      <c r="A94" s="70"/>
      <c r="B94" s="70"/>
      <c r="C94" s="70"/>
      <c r="D94" s="70"/>
      <c r="E94" s="70"/>
      <c r="F94" s="70"/>
      <c r="G94" s="70"/>
      <c r="H94" s="70"/>
      <c r="I94" s="70"/>
      <c r="J94" s="70"/>
      <c r="K94" s="70"/>
      <c r="L94" s="70"/>
      <c r="M94" s="70"/>
      <c r="N94" s="70"/>
      <c r="O94" s="70"/>
      <c r="P94" s="70"/>
      <c r="Q94" s="70"/>
      <c r="R94" s="70"/>
      <c r="S94" s="70"/>
      <c r="T94" s="70"/>
      <c r="U94" s="70"/>
      <c r="V94" s="70"/>
      <c r="W94" s="70"/>
      <c r="X94" s="70"/>
      <c r="Y94" s="70"/>
    </row>
    <row r="95" spans="1:25" x14ac:dyDescent="0.35">
      <c r="A95" s="70"/>
      <c r="B95" s="70"/>
      <c r="C95" s="70"/>
      <c r="D95" s="70"/>
      <c r="E95" s="70"/>
      <c r="F95" s="70"/>
      <c r="G95" s="70"/>
      <c r="H95" s="70"/>
      <c r="I95" s="70"/>
      <c r="J95" s="70"/>
      <c r="K95" s="70"/>
      <c r="L95" s="70"/>
      <c r="M95" s="70"/>
      <c r="N95" s="70"/>
      <c r="O95" s="70"/>
      <c r="P95" s="70"/>
      <c r="Q95" s="70"/>
      <c r="R95" s="70"/>
      <c r="S95" s="70"/>
      <c r="T95" s="70"/>
      <c r="U95" s="70"/>
      <c r="V95" s="70"/>
      <c r="W95" s="70"/>
      <c r="X95" s="70"/>
      <c r="Y95" s="70"/>
    </row>
    <row r="96" spans="1:25" x14ac:dyDescent="0.35">
      <c r="A96" s="70"/>
      <c r="B96" s="70"/>
      <c r="C96" s="70"/>
      <c r="D96" s="70"/>
      <c r="E96" s="70"/>
      <c r="F96" s="70"/>
      <c r="G96" s="70"/>
      <c r="H96" s="70"/>
      <c r="I96" s="70"/>
      <c r="J96" s="70"/>
      <c r="K96" s="70"/>
      <c r="L96" s="70"/>
      <c r="M96" s="70"/>
      <c r="N96" s="70"/>
      <c r="O96" s="70"/>
      <c r="P96" s="70"/>
      <c r="Q96" s="70"/>
      <c r="R96" s="70"/>
      <c r="S96" s="70"/>
      <c r="T96" s="70"/>
      <c r="U96" s="70"/>
      <c r="V96" s="70"/>
      <c r="W96" s="70"/>
      <c r="X96" s="70"/>
      <c r="Y96" s="70"/>
    </row>
    <row r="97" spans="1:25" x14ac:dyDescent="0.35">
      <c r="A97" s="70"/>
      <c r="B97" s="70"/>
      <c r="C97" s="70"/>
      <c r="D97" s="70"/>
      <c r="E97" s="70"/>
      <c r="F97" s="70"/>
      <c r="G97" s="70"/>
      <c r="H97" s="70"/>
      <c r="I97" s="70"/>
      <c r="J97" s="70"/>
      <c r="K97" s="70"/>
      <c r="L97" s="70"/>
      <c r="M97" s="70"/>
      <c r="N97" s="70"/>
      <c r="O97" s="70"/>
      <c r="P97" s="70"/>
      <c r="Q97" s="70"/>
      <c r="R97" s="70"/>
      <c r="S97" s="70"/>
      <c r="T97" s="70"/>
      <c r="U97" s="70"/>
      <c r="V97" s="70"/>
      <c r="W97" s="70"/>
      <c r="X97" s="70"/>
      <c r="Y97" s="70"/>
    </row>
    <row r="98" spans="1:25" x14ac:dyDescent="0.35">
      <c r="A98" s="70"/>
      <c r="B98" s="70"/>
      <c r="C98" s="70"/>
      <c r="D98" s="70"/>
      <c r="E98" s="70"/>
      <c r="F98" s="70"/>
      <c r="G98" s="70"/>
      <c r="H98" s="70"/>
      <c r="I98" s="70"/>
      <c r="J98" s="70"/>
      <c r="K98" s="70"/>
      <c r="L98" s="70"/>
      <c r="M98" s="70"/>
      <c r="N98" s="70"/>
      <c r="O98" s="70"/>
      <c r="P98" s="70"/>
      <c r="Q98" s="70"/>
      <c r="R98" s="70"/>
      <c r="S98" s="70"/>
      <c r="T98" s="70"/>
      <c r="U98" s="70"/>
      <c r="V98" s="70"/>
      <c r="W98" s="70"/>
      <c r="X98" s="70"/>
      <c r="Y98" s="70"/>
    </row>
    <row r="99" spans="1:25" x14ac:dyDescent="0.35">
      <c r="A99" s="70"/>
      <c r="B99" s="70"/>
      <c r="C99" s="70"/>
      <c r="D99" s="70"/>
      <c r="E99" s="70"/>
      <c r="F99" s="70"/>
      <c r="G99" s="70"/>
      <c r="H99" s="70"/>
      <c r="I99" s="70"/>
      <c r="J99" s="70"/>
      <c r="K99" s="70"/>
      <c r="L99" s="70"/>
      <c r="M99" s="70"/>
      <c r="N99" s="70"/>
      <c r="O99" s="70"/>
      <c r="P99" s="70"/>
      <c r="Q99" s="70"/>
      <c r="R99" s="70"/>
      <c r="S99" s="70"/>
      <c r="T99" s="70"/>
      <c r="U99" s="70"/>
      <c r="V99" s="70"/>
      <c r="W99" s="70"/>
      <c r="X99" s="70"/>
      <c r="Y99" s="70"/>
    </row>
    <row r="100" spans="1:25" x14ac:dyDescent="0.35">
      <c r="A100" s="70"/>
      <c r="B100" s="70"/>
      <c r="C100" s="70"/>
      <c r="D100" s="70"/>
      <c r="E100" s="70"/>
      <c r="F100" s="70"/>
      <c r="G100" s="70"/>
      <c r="H100" s="70"/>
      <c r="I100" s="70"/>
      <c r="J100" s="70"/>
      <c r="K100" s="70"/>
      <c r="L100" s="70"/>
      <c r="M100" s="70"/>
      <c r="N100" s="70"/>
      <c r="O100" s="70"/>
      <c r="P100" s="70"/>
      <c r="Q100" s="70"/>
      <c r="R100" s="70"/>
      <c r="S100" s="70"/>
      <c r="T100" s="70"/>
      <c r="U100" s="70"/>
      <c r="V100" s="70"/>
      <c r="W100" s="70"/>
      <c r="X100" s="70"/>
      <c r="Y100" s="70"/>
    </row>
    <row r="101" spans="1:25" x14ac:dyDescent="0.35">
      <c r="A101" s="70"/>
      <c r="B101" s="70"/>
      <c r="C101" s="70"/>
      <c r="D101" s="70"/>
      <c r="E101" s="70"/>
      <c r="F101" s="70"/>
      <c r="G101" s="70"/>
      <c r="H101" s="70"/>
      <c r="I101" s="70"/>
      <c r="J101" s="70"/>
      <c r="K101" s="70"/>
      <c r="L101" s="70"/>
      <c r="M101" s="70"/>
      <c r="N101" s="70"/>
      <c r="O101" s="70"/>
      <c r="P101" s="70"/>
      <c r="Q101" s="70"/>
      <c r="R101" s="70"/>
      <c r="S101" s="70"/>
      <c r="T101" s="70"/>
      <c r="U101" s="70"/>
      <c r="V101" s="70"/>
      <c r="W101" s="70"/>
      <c r="X101" s="70"/>
      <c r="Y101" s="70"/>
    </row>
    <row r="102" spans="1:25" x14ac:dyDescent="0.35">
      <c r="A102" s="70"/>
      <c r="B102" s="70"/>
      <c r="C102" s="70"/>
      <c r="D102" s="70"/>
      <c r="E102" s="70"/>
      <c r="F102" s="70"/>
      <c r="G102" s="70"/>
      <c r="H102" s="70"/>
      <c r="I102" s="70"/>
      <c r="J102" s="70"/>
      <c r="K102" s="70"/>
      <c r="L102" s="70"/>
      <c r="M102" s="70"/>
      <c r="N102" s="70"/>
      <c r="O102" s="70"/>
      <c r="P102" s="70"/>
      <c r="Q102" s="70"/>
      <c r="R102" s="70"/>
      <c r="S102" s="70"/>
      <c r="T102" s="70"/>
      <c r="U102" s="70"/>
      <c r="V102" s="70"/>
      <c r="W102" s="70"/>
      <c r="X102" s="70"/>
      <c r="Y102" s="70"/>
    </row>
    <row r="103" spans="1:25" x14ac:dyDescent="0.35">
      <c r="A103" s="70"/>
      <c r="B103" s="70"/>
      <c r="C103" s="70"/>
      <c r="D103" s="70"/>
      <c r="E103" s="70"/>
      <c r="F103" s="70"/>
      <c r="G103" s="70"/>
      <c r="H103" s="70"/>
      <c r="I103" s="70"/>
      <c r="J103" s="70"/>
      <c r="K103" s="70"/>
      <c r="L103" s="70"/>
      <c r="M103" s="70"/>
      <c r="N103" s="70"/>
      <c r="O103" s="70"/>
      <c r="P103" s="70"/>
      <c r="Q103" s="70"/>
      <c r="R103" s="70"/>
      <c r="S103" s="70"/>
      <c r="T103" s="70"/>
      <c r="U103" s="70"/>
      <c r="V103" s="70"/>
      <c r="W103" s="70"/>
      <c r="X103" s="70"/>
      <c r="Y103" s="70"/>
    </row>
    <row r="104" spans="1:25" x14ac:dyDescent="0.35">
      <c r="A104" s="70"/>
      <c r="B104" s="70"/>
      <c r="C104" s="70"/>
      <c r="D104" s="70"/>
      <c r="E104" s="70"/>
      <c r="F104" s="70"/>
      <c r="G104" s="70"/>
      <c r="H104" s="70"/>
      <c r="I104" s="70"/>
      <c r="J104" s="70"/>
      <c r="K104" s="70"/>
      <c r="L104" s="70"/>
      <c r="M104" s="70"/>
      <c r="N104" s="70"/>
      <c r="O104" s="70"/>
      <c r="P104" s="70"/>
      <c r="Q104" s="70"/>
      <c r="R104" s="70"/>
      <c r="S104" s="70"/>
      <c r="T104" s="70"/>
      <c r="U104" s="70"/>
      <c r="V104" s="70"/>
      <c r="W104" s="70"/>
      <c r="X104" s="70"/>
      <c r="Y104" s="70"/>
    </row>
    <row r="105" spans="1:25" x14ac:dyDescent="0.35">
      <c r="A105" s="70"/>
      <c r="B105" s="70"/>
      <c r="C105" s="70"/>
      <c r="D105" s="70"/>
      <c r="E105" s="70"/>
      <c r="F105" s="70"/>
      <c r="G105" s="70"/>
      <c r="H105" s="70"/>
      <c r="I105" s="70"/>
      <c r="J105" s="70"/>
      <c r="K105" s="70"/>
      <c r="L105" s="70"/>
      <c r="M105" s="70"/>
      <c r="N105" s="70"/>
      <c r="O105" s="70"/>
      <c r="P105" s="70"/>
      <c r="Q105" s="70"/>
      <c r="R105" s="70"/>
      <c r="S105" s="70"/>
      <c r="T105" s="70"/>
      <c r="U105" s="70"/>
      <c r="V105" s="70"/>
      <c r="W105" s="70"/>
      <c r="X105" s="70"/>
      <c r="Y105" s="70"/>
    </row>
    <row r="106" spans="1:25" x14ac:dyDescent="0.35">
      <c r="A106" s="70"/>
      <c r="B106" s="70"/>
      <c r="C106" s="70"/>
      <c r="D106" s="70"/>
      <c r="E106" s="70"/>
      <c r="F106" s="70"/>
      <c r="G106" s="70"/>
      <c r="H106" s="70"/>
      <c r="I106" s="70"/>
      <c r="J106" s="70"/>
      <c r="K106" s="70"/>
      <c r="L106" s="70"/>
      <c r="M106" s="70"/>
      <c r="N106" s="70"/>
      <c r="O106" s="70"/>
      <c r="P106" s="70"/>
      <c r="Q106" s="70"/>
      <c r="R106" s="70"/>
      <c r="S106" s="70"/>
      <c r="T106" s="70"/>
      <c r="U106" s="70"/>
      <c r="V106" s="70"/>
      <c r="W106" s="70"/>
      <c r="X106" s="70"/>
      <c r="Y106" s="70"/>
    </row>
    <row r="107" spans="1:25" x14ac:dyDescent="0.35">
      <c r="A107" s="70"/>
      <c r="B107" s="70"/>
      <c r="C107" s="70"/>
      <c r="D107" s="70"/>
      <c r="E107" s="70"/>
      <c r="F107" s="70"/>
      <c r="G107" s="70"/>
      <c r="H107" s="70"/>
      <c r="I107" s="70"/>
      <c r="J107" s="70"/>
      <c r="K107" s="70"/>
      <c r="L107" s="70"/>
      <c r="M107" s="70"/>
      <c r="N107" s="70"/>
      <c r="O107" s="70"/>
      <c r="P107" s="70"/>
      <c r="Q107" s="70"/>
      <c r="R107" s="70"/>
      <c r="S107" s="70"/>
      <c r="T107" s="70"/>
      <c r="U107" s="70"/>
      <c r="V107" s="70"/>
      <c r="W107" s="70"/>
      <c r="X107" s="70"/>
      <c r="Y107" s="70"/>
    </row>
    <row r="108" spans="1:25" x14ac:dyDescent="0.35">
      <c r="A108" s="70"/>
      <c r="B108" s="70"/>
      <c r="C108" s="70"/>
      <c r="D108" s="70"/>
      <c r="E108" s="70"/>
      <c r="F108" s="70"/>
      <c r="G108" s="70"/>
      <c r="H108" s="70"/>
      <c r="I108" s="70"/>
      <c r="J108" s="70"/>
      <c r="K108" s="70"/>
      <c r="L108" s="70"/>
      <c r="M108" s="70"/>
      <c r="N108" s="70"/>
      <c r="O108" s="70"/>
      <c r="P108" s="70"/>
      <c r="Q108" s="70"/>
      <c r="R108" s="70"/>
      <c r="S108" s="70"/>
      <c r="T108" s="70"/>
      <c r="U108" s="70"/>
      <c r="V108" s="70"/>
      <c r="W108" s="70"/>
      <c r="X108" s="70"/>
      <c r="Y108" s="70"/>
    </row>
    <row r="109" spans="1:25" x14ac:dyDescent="0.35">
      <c r="A109" s="70"/>
      <c r="B109" s="70"/>
      <c r="C109" s="70"/>
      <c r="D109" s="70"/>
      <c r="E109" s="70"/>
      <c r="F109" s="70"/>
      <c r="G109" s="70"/>
      <c r="H109" s="70"/>
      <c r="I109" s="70"/>
      <c r="J109" s="70"/>
      <c r="K109" s="70"/>
      <c r="L109" s="70"/>
      <c r="M109" s="70"/>
      <c r="N109" s="70"/>
      <c r="O109" s="70"/>
      <c r="P109" s="70"/>
      <c r="Q109" s="70"/>
      <c r="R109" s="70"/>
      <c r="S109" s="70"/>
      <c r="T109" s="70"/>
      <c r="U109" s="70"/>
      <c r="V109" s="70"/>
      <c r="W109" s="70"/>
      <c r="X109" s="70"/>
      <c r="Y109" s="70"/>
    </row>
    <row r="110" spans="1:25" x14ac:dyDescent="0.35">
      <c r="A110" s="70"/>
      <c r="B110" s="70"/>
      <c r="C110" s="70"/>
      <c r="D110" s="70"/>
      <c r="E110" s="70"/>
      <c r="F110" s="70"/>
      <c r="G110" s="70"/>
      <c r="H110" s="70"/>
      <c r="I110" s="70"/>
      <c r="J110" s="70"/>
      <c r="K110" s="70"/>
      <c r="L110" s="70"/>
      <c r="M110" s="70"/>
      <c r="N110" s="70"/>
      <c r="O110" s="70"/>
      <c r="P110" s="70"/>
      <c r="Q110" s="70"/>
      <c r="R110" s="70"/>
      <c r="S110" s="70"/>
      <c r="T110" s="70"/>
      <c r="U110" s="70"/>
      <c r="V110" s="70"/>
      <c r="W110" s="70"/>
      <c r="X110" s="70"/>
      <c r="Y110" s="70"/>
    </row>
    <row r="111" spans="1:25" x14ac:dyDescent="0.35">
      <c r="A111" s="70"/>
      <c r="B111" s="70"/>
      <c r="C111" s="70"/>
      <c r="D111" s="70"/>
      <c r="E111" s="70"/>
      <c r="F111" s="70"/>
      <c r="G111" s="70"/>
      <c r="H111" s="70"/>
      <c r="I111" s="70"/>
      <c r="J111" s="70"/>
      <c r="K111" s="70"/>
      <c r="L111" s="70"/>
      <c r="M111" s="70"/>
      <c r="N111" s="70"/>
      <c r="O111" s="70"/>
      <c r="P111" s="70"/>
      <c r="Q111" s="70"/>
      <c r="R111" s="70"/>
      <c r="S111" s="70"/>
      <c r="T111" s="70"/>
      <c r="U111" s="70"/>
      <c r="V111" s="70"/>
      <c r="W111" s="70"/>
      <c r="X111" s="70"/>
      <c r="Y111" s="70"/>
    </row>
    <row r="112" spans="1:25" x14ac:dyDescent="0.35">
      <c r="A112" s="70"/>
      <c r="B112" s="70"/>
      <c r="C112" s="70"/>
      <c r="D112" s="70"/>
      <c r="E112" s="70"/>
      <c r="F112" s="70"/>
      <c r="G112" s="70"/>
      <c r="H112" s="70"/>
      <c r="I112" s="70"/>
      <c r="J112" s="70"/>
      <c r="K112" s="70"/>
      <c r="L112" s="70"/>
      <c r="M112" s="70"/>
      <c r="N112" s="70"/>
      <c r="O112" s="70"/>
      <c r="P112" s="70"/>
      <c r="Q112" s="70"/>
      <c r="R112" s="70"/>
      <c r="S112" s="70"/>
      <c r="T112" s="70"/>
      <c r="U112" s="70"/>
      <c r="V112" s="70"/>
      <c r="W112" s="70"/>
      <c r="X112" s="70"/>
      <c r="Y112" s="70"/>
    </row>
    <row r="113" spans="1:25" x14ac:dyDescent="0.35">
      <c r="A113" s="70"/>
      <c r="B113" s="70"/>
      <c r="C113" s="70"/>
      <c r="D113" s="70"/>
      <c r="E113" s="70"/>
      <c r="F113" s="70"/>
      <c r="G113" s="70"/>
      <c r="H113" s="70"/>
      <c r="I113" s="70"/>
      <c r="J113" s="70"/>
      <c r="K113" s="70"/>
      <c r="L113" s="70"/>
      <c r="M113" s="70"/>
      <c r="N113" s="70"/>
      <c r="O113" s="70"/>
      <c r="P113" s="70"/>
      <c r="Q113" s="70"/>
      <c r="R113" s="70"/>
      <c r="S113" s="70"/>
      <c r="T113" s="70"/>
      <c r="U113" s="70"/>
      <c r="V113" s="70"/>
      <c r="W113" s="70"/>
      <c r="X113" s="70"/>
      <c r="Y113" s="70"/>
    </row>
    <row r="114" spans="1:25" x14ac:dyDescent="0.35">
      <c r="A114" s="70"/>
      <c r="B114" s="70"/>
      <c r="C114" s="70"/>
      <c r="D114" s="70"/>
      <c r="E114" s="70"/>
      <c r="F114" s="70"/>
      <c r="G114" s="70"/>
      <c r="H114" s="70"/>
      <c r="I114" s="70"/>
      <c r="J114" s="70"/>
      <c r="K114" s="70"/>
      <c r="L114" s="70"/>
      <c r="M114" s="70"/>
      <c r="N114" s="70"/>
      <c r="O114" s="70"/>
      <c r="P114" s="70"/>
      <c r="Q114" s="70"/>
      <c r="R114" s="70"/>
      <c r="S114" s="70"/>
      <c r="T114" s="70"/>
      <c r="U114" s="70"/>
      <c r="V114" s="70"/>
      <c r="W114" s="70"/>
      <c r="X114" s="70"/>
      <c r="Y114" s="70"/>
    </row>
    <row r="115" spans="1:25" x14ac:dyDescent="0.35">
      <c r="A115" s="70"/>
      <c r="B115" s="70"/>
      <c r="C115" s="70"/>
      <c r="D115" s="70"/>
      <c r="E115" s="70"/>
      <c r="F115" s="70"/>
      <c r="G115" s="70"/>
      <c r="H115" s="70"/>
      <c r="I115" s="70"/>
      <c r="J115" s="70"/>
      <c r="K115" s="70"/>
      <c r="L115" s="70"/>
      <c r="M115" s="70"/>
      <c r="N115" s="70"/>
      <c r="O115" s="70"/>
      <c r="P115" s="70"/>
      <c r="Q115" s="70"/>
      <c r="R115" s="70"/>
      <c r="S115" s="70"/>
      <c r="T115" s="70"/>
      <c r="U115" s="70"/>
      <c r="V115" s="70"/>
      <c r="W115" s="70"/>
      <c r="X115" s="70"/>
      <c r="Y115" s="70"/>
    </row>
    <row r="116" spans="1:25" x14ac:dyDescent="0.35">
      <c r="A116" s="70"/>
      <c r="B116" s="70"/>
      <c r="C116" s="70"/>
      <c r="D116" s="70"/>
      <c r="E116" s="70"/>
      <c r="F116" s="70"/>
      <c r="G116" s="70"/>
      <c r="H116" s="70"/>
      <c r="I116" s="70"/>
      <c r="J116" s="70"/>
      <c r="K116" s="70"/>
      <c r="L116" s="70"/>
      <c r="M116" s="70"/>
      <c r="N116" s="70"/>
      <c r="O116" s="70"/>
      <c r="P116" s="70"/>
      <c r="Q116" s="70"/>
      <c r="R116" s="70"/>
      <c r="S116" s="70"/>
      <c r="T116" s="70"/>
      <c r="U116" s="70"/>
      <c r="V116" s="70"/>
      <c r="W116" s="70"/>
      <c r="X116" s="70"/>
      <c r="Y116" s="70"/>
    </row>
    <row r="117" spans="1:25" x14ac:dyDescent="0.35">
      <c r="A117" s="70"/>
      <c r="B117" s="70"/>
      <c r="C117" s="70"/>
      <c r="D117" s="70"/>
      <c r="E117" s="70"/>
      <c r="F117" s="70"/>
      <c r="G117" s="70"/>
      <c r="H117" s="70"/>
      <c r="I117" s="70"/>
      <c r="J117" s="70"/>
      <c r="K117" s="70"/>
      <c r="L117" s="70"/>
      <c r="M117" s="70"/>
      <c r="N117" s="70"/>
      <c r="O117" s="70"/>
      <c r="P117" s="70"/>
      <c r="Q117" s="70"/>
      <c r="R117" s="70"/>
      <c r="S117" s="70"/>
      <c r="T117" s="70"/>
      <c r="U117" s="70"/>
      <c r="V117" s="70"/>
      <c r="W117" s="70"/>
      <c r="X117" s="70"/>
      <c r="Y117" s="70"/>
    </row>
    <row r="118" spans="1:25" x14ac:dyDescent="0.35">
      <c r="A118" s="70"/>
      <c r="B118" s="70"/>
      <c r="C118" s="70"/>
      <c r="D118" s="70"/>
      <c r="E118" s="70"/>
      <c r="F118" s="70"/>
      <c r="G118" s="70"/>
      <c r="H118" s="70"/>
      <c r="I118" s="70"/>
      <c r="J118" s="70"/>
      <c r="K118" s="70"/>
      <c r="L118" s="70"/>
      <c r="M118" s="70"/>
      <c r="N118" s="70"/>
      <c r="O118" s="70"/>
      <c r="P118" s="70"/>
      <c r="Q118" s="70"/>
      <c r="R118" s="70"/>
      <c r="S118" s="70"/>
      <c r="T118" s="70"/>
      <c r="U118" s="70"/>
      <c r="V118" s="70"/>
      <c r="W118" s="70"/>
      <c r="X118" s="70"/>
      <c r="Y118" s="70"/>
    </row>
    <row r="119" spans="1:25" x14ac:dyDescent="0.35">
      <c r="A119" s="70"/>
      <c r="B119" s="70"/>
      <c r="C119" s="70"/>
      <c r="D119" s="70"/>
      <c r="E119" s="70"/>
      <c r="F119" s="70"/>
      <c r="G119" s="70"/>
      <c r="H119" s="70"/>
      <c r="I119" s="70"/>
      <c r="J119" s="70"/>
      <c r="K119" s="70"/>
      <c r="L119" s="70"/>
      <c r="M119" s="70"/>
      <c r="N119" s="70"/>
      <c r="O119" s="70"/>
      <c r="P119" s="70"/>
      <c r="Q119" s="70"/>
      <c r="R119" s="70"/>
      <c r="S119" s="70"/>
      <c r="T119" s="70"/>
      <c r="U119" s="70"/>
      <c r="V119" s="70"/>
      <c r="W119" s="70"/>
      <c r="X119" s="70"/>
      <c r="Y119" s="70"/>
    </row>
    <row r="120" spans="1:25" x14ac:dyDescent="0.35">
      <c r="A120" s="70"/>
      <c r="B120" s="70"/>
      <c r="C120" s="70"/>
      <c r="D120" s="70"/>
      <c r="E120" s="70"/>
      <c r="F120" s="70"/>
      <c r="G120" s="70"/>
      <c r="H120" s="70"/>
      <c r="I120" s="70"/>
      <c r="J120" s="70"/>
      <c r="K120" s="70"/>
      <c r="L120" s="70"/>
      <c r="M120" s="70"/>
      <c r="N120" s="70"/>
      <c r="O120" s="70"/>
      <c r="P120" s="70"/>
      <c r="Q120" s="70"/>
      <c r="R120" s="70"/>
      <c r="S120" s="70"/>
      <c r="T120" s="70"/>
      <c r="U120" s="70"/>
      <c r="V120" s="70"/>
      <c r="W120" s="70"/>
      <c r="X120" s="70"/>
      <c r="Y120" s="70"/>
    </row>
    <row r="121" spans="1:25" x14ac:dyDescent="0.35">
      <c r="A121" s="70"/>
      <c r="B121" s="70"/>
      <c r="C121" s="70"/>
      <c r="D121" s="70"/>
      <c r="E121" s="70"/>
      <c r="F121" s="70"/>
      <c r="G121" s="70"/>
      <c r="H121" s="70"/>
      <c r="I121" s="70"/>
      <c r="J121" s="70"/>
      <c r="K121" s="70"/>
      <c r="L121" s="70"/>
      <c r="M121" s="70"/>
      <c r="N121" s="70"/>
      <c r="O121" s="70"/>
      <c r="P121" s="70"/>
      <c r="Q121" s="70"/>
      <c r="R121" s="70"/>
      <c r="S121" s="70"/>
      <c r="T121" s="70"/>
      <c r="U121" s="70"/>
      <c r="V121" s="70"/>
      <c r="W121" s="70"/>
      <c r="X121" s="70"/>
      <c r="Y121" s="70"/>
    </row>
    <row r="122" spans="1:25" x14ac:dyDescent="0.35">
      <c r="A122" s="70"/>
      <c r="B122" s="70"/>
      <c r="C122" s="70"/>
      <c r="D122" s="70"/>
      <c r="E122" s="70"/>
      <c r="F122" s="70"/>
      <c r="G122" s="70"/>
      <c r="H122" s="70"/>
      <c r="I122" s="70"/>
      <c r="J122" s="70"/>
      <c r="K122" s="70"/>
      <c r="L122" s="70"/>
      <c r="M122" s="70"/>
      <c r="N122" s="70"/>
      <c r="O122" s="70"/>
      <c r="P122" s="70"/>
      <c r="Q122" s="70"/>
      <c r="R122" s="70"/>
      <c r="S122" s="70"/>
      <c r="T122" s="70"/>
      <c r="U122" s="70"/>
      <c r="V122" s="70"/>
      <c r="W122" s="70"/>
      <c r="X122" s="70"/>
      <c r="Y122" s="70"/>
    </row>
    <row r="123" spans="1:25" x14ac:dyDescent="0.35">
      <c r="A123" s="70"/>
      <c r="B123" s="70"/>
      <c r="C123" s="70"/>
      <c r="D123" s="70"/>
      <c r="E123" s="70"/>
      <c r="F123" s="70"/>
      <c r="G123" s="70"/>
      <c r="H123" s="70"/>
      <c r="I123" s="70"/>
      <c r="J123" s="70"/>
      <c r="K123" s="70"/>
      <c r="L123" s="70"/>
      <c r="M123" s="70"/>
      <c r="N123" s="70"/>
      <c r="O123" s="70"/>
      <c r="P123" s="70"/>
      <c r="Q123" s="70"/>
      <c r="R123" s="70"/>
      <c r="S123" s="70"/>
      <c r="T123" s="70"/>
      <c r="U123" s="70"/>
      <c r="V123" s="70"/>
      <c r="W123" s="70"/>
      <c r="X123" s="70"/>
      <c r="Y123" s="70"/>
    </row>
    <row r="124" spans="1:25" x14ac:dyDescent="0.35">
      <c r="A124" s="70"/>
      <c r="B124" s="70"/>
      <c r="C124" s="70"/>
      <c r="D124" s="70"/>
      <c r="E124" s="70"/>
      <c r="F124" s="70"/>
      <c r="G124" s="70"/>
      <c r="H124" s="70"/>
      <c r="I124" s="70"/>
      <c r="J124" s="70"/>
      <c r="K124" s="70"/>
      <c r="L124" s="70"/>
      <c r="M124" s="70"/>
      <c r="N124" s="70"/>
      <c r="O124" s="70"/>
      <c r="P124" s="70"/>
      <c r="Q124" s="70"/>
      <c r="R124" s="70"/>
      <c r="S124" s="70"/>
      <c r="T124" s="70"/>
      <c r="U124" s="70"/>
      <c r="V124" s="70"/>
      <c r="W124" s="70"/>
      <c r="X124" s="70"/>
      <c r="Y124" s="70"/>
    </row>
    <row r="125" spans="1:25" x14ac:dyDescent="0.35">
      <c r="A125" s="70"/>
      <c r="B125" s="70"/>
      <c r="C125" s="70"/>
      <c r="D125" s="70"/>
      <c r="E125" s="70"/>
      <c r="F125" s="70"/>
      <c r="G125" s="70"/>
      <c r="H125" s="70"/>
      <c r="I125" s="70"/>
      <c r="J125" s="70"/>
      <c r="K125" s="70"/>
      <c r="L125" s="70"/>
      <c r="M125" s="70"/>
      <c r="N125" s="70"/>
      <c r="O125" s="70"/>
      <c r="P125" s="70"/>
      <c r="Q125" s="70"/>
      <c r="R125" s="70"/>
      <c r="S125" s="70"/>
      <c r="T125" s="70"/>
      <c r="U125" s="70"/>
      <c r="V125" s="70"/>
      <c r="W125" s="70"/>
      <c r="X125" s="70"/>
      <c r="Y125" s="70"/>
    </row>
    <row r="126" spans="1:25" x14ac:dyDescent="0.35">
      <c r="A126" s="70"/>
      <c r="B126" s="70"/>
      <c r="C126" s="70"/>
      <c r="D126" s="70"/>
      <c r="E126" s="70"/>
      <c r="F126" s="70"/>
      <c r="G126" s="70"/>
      <c r="H126" s="70"/>
      <c r="I126" s="70"/>
      <c r="J126" s="70"/>
      <c r="K126" s="70"/>
      <c r="L126" s="70"/>
      <c r="M126" s="70"/>
      <c r="N126" s="70"/>
      <c r="O126" s="70"/>
      <c r="P126" s="70"/>
      <c r="Q126" s="70"/>
      <c r="R126" s="70"/>
      <c r="S126" s="70"/>
      <c r="T126" s="70"/>
      <c r="U126" s="70"/>
      <c r="V126" s="70"/>
      <c r="W126" s="70"/>
      <c r="X126" s="70"/>
      <c r="Y126" s="70"/>
    </row>
    <row r="127" spans="1:25" x14ac:dyDescent="0.35">
      <c r="A127" s="70"/>
      <c r="B127" s="70"/>
      <c r="C127" s="70"/>
      <c r="D127" s="70"/>
      <c r="E127" s="70"/>
      <c r="F127" s="70"/>
      <c r="G127" s="70"/>
      <c r="H127" s="70"/>
      <c r="I127" s="70"/>
      <c r="J127" s="70"/>
      <c r="K127" s="70"/>
      <c r="L127" s="70"/>
      <c r="M127" s="70"/>
      <c r="N127" s="70"/>
      <c r="O127" s="70"/>
      <c r="P127" s="70"/>
      <c r="Q127" s="70"/>
      <c r="R127" s="70"/>
      <c r="S127" s="70"/>
      <c r="T127" s="70"/>
      <c r="U127" s="70"/>
      <c r="V127" s="70"/>
      <c r="W127" s="70"/>
      <c r="X127" s="70"/>
      <c r="Y127" s="70"/>
    </row>
    <row r="128" spans="1:25" x14ac:dyDescent="0.35">
      <c r="A128" s="70"/>
      <c r="B128" s="70"/>
      <c r="C128" s="70"/>
      <c r="D128" s="70"/>
      <c r="E128" s="70"/>
      <c r="F128" s="70"/>
      <c r="G128" s="70"/>
      <c r="H128" s="70"/>
      <c r="I128" s="70"/>
      <c r="J128" s="70"/>
      <c r="K128" s="70"/>
      <c r="L128" s="70"/>
      <c r="M128" s="70"/>
      <c r="N128" s="70"/>
      <c r="O128" s="70"/>
      <c r="P128" s="70"/>
      <c r="Q128" s="70"/>
      <c r="R128" s="70"/>
      <c r="S128" s="70"/>
      <c r="T128" s="70"/>
      <c r="U128" s="70"/>
      <c r="V128" s="70"/>
      <c r="W128" s="70"/>
      <c r="X128" s="70"/>
      <c r="Y128" s="70"/>
    </row>
    <row r="129" spans="1:25" x14ac:dyDescent="0.35">
      <c r="A129" s="70"/>
      <c r="B129" s="70"/>
      <c r="C129" s="70"/>
      <c r="D129" s="70"/>
      <c r="E129" s="70"/>
      <c r="F129" s="70"/>
      <c r="G129" s="70"/>
      <c r="H129" s="70"/>
      <c r="I129" s="70"/>
      <c r="J129" s="70"/>
      <c r="K129" s="70"/>
      <c r="L129" s="70"/>
      <c r="M129" s="70"/>
      <c r="N129" s="70"/>
      <c r="O129" s="70"/>
      <c r="P129" s="70"/>
      <c r="Q129" s="70"/>
      <c r="R129" s="70"/>
      <c r="S129" s="70"/>
      <c r="T129" s="70"/>
      <c r="U129" s="70"/>
      <c r="V129" s="70"/>
      <c r="W129" s="70"/>
      <c r="X129" s="70"/>
      <c r="Y129" s="70"/>
    </row>
    <row r="130" spans="1:25" x14ac:dyDescent="0.35">
      <c r="A130" s="70"/>
      <c r="B130" s="70"/>
      <c r="C130" s="70"/>
      <c r="D130" s="70"/>
      <c r="E130" s="70"/>
      <c r="F130" s="70"/>
      <c r="G130" s="70"/>
      <c r="H130" s="70"/>
      <c r="I130" s="70"/>
      <c r="J130" s="70"/>
      <c r="K130" s="70"/>
      <c r="L130" s="70"/>
      <c r="M130" s="70"/>
      <c r="N130" s="70"/>
      <c r="O130" s="70"/>
      <c r="P130" s="70"/>
      <c r="Q130" s="70"/>
      <c r="R130" s="70"/>
      <c r="S130" s="70"/>
      <c r="T130" s="70"/>
      <c r="U130" s="70"/>
      <c r="V130" s="70"/>
      <c r="W130" s="70"/>
      <c r="X130" s="70"/>
      <c r="Y130" s="70"/>
    </row>
    <row r="131" spans="1:25" x14ac:dyDescent="0.35">
      <c r="A131" s="70"/>
      <c r="B131" s="70"/>
      <c r="C131" s="70"/>
      <c r="D131" s="70"/>
      <c r="E131" s="70"/>
      <c r="F131" s="70"/>
      <c r="G131" s="70"/>
      <c r="H131" s="70"/>
      <c r="I131" s="70"/>
      <c r="J131" s="70"/>
      <c r="K131" s="70"/>
      <c r="L131" s="70"/>
      <c r="M131" s="70"/>
      <c r="N131" s="70"/>
      <c r="O131" s="70"/>
      <c r="P131" s="70"/>
      <c r="Q131" s="70"/>
      <c r="R131" s="70"/>
      <c r="S131" s="70"/>
      <c r="T131" s="70"/>
      <c r="U131" s="70"/>
      <c r="V131" s="70"/>
      <c r="W131" s="70"/>
      <c r="X131" s="70"/>
      <c r="Y131" s="70"/>
    </row>
    <row r="132" spans="1:25" x14ac:dyDescent="0.35">
      <c r="A132" s="70"/>
      <c r="B132" s="70"/>
      <c r="C132" s="70"/>
      <c r="D132" s="70"/>
      <c r="E132" s="70"/>
      <c r="F132" s="70"/>
      <c r="G132" s="70"/>
      <c r="H132" s="70"/>
      <c r="I132" s="70"/>
      <c r="J132" s="70"/>
      <c r="K132" s="70"/>
      <c r="L132" s="70"/>
      <c r="M132" s="70"/>
      <c r="N132" s="70"/>
      <c r="O132" s="70"/>
      <c r="P132" s="70"/>
      <c r="Q132" s="70"/>
      <c r="R132" s="70"/>
      <c r="S132" s="70"/>
      <c r="T132" s="70"/>
      <c r="U132" s="70"/>
      <c r="V132" s="70"/>
      <c r="W132" s="70"/>
      <c r="X132" s="70"/>
      <c r="Y132" s="70"/>
    </row>
    <row r="133" spans="1:25" x14ac:dyDescent="0.35">
      <c r="A133" s="70"/>
      <c r="B133" s="70"/>
      <c r="C133" s="70"/>
      <c r="D133" s="70"/>
      <c r="E133" s="70"/>
      <c r="F133" s="70"/>
      <c r="G133" s="70"/>
      <c r="H133" s="70"/>
      <c r="I133" s="70"/>
      <c r="J133" s="70"/>
      <c r="K133" s="70"/>
      <c r="L133" s="70"/>
      <c r="M133" s="70"/>
      <c r="N133" s="70"/>
      <c r="O133" s="70"/>
      <c r="P133" s="70"/>
      <c r="Q133" s="70"/>
      <c r="R133" s="70"/>
      <c r="S133" s="70"/>
      <c r="T133" s="70"/>
      <c r="U133" s="70"/>
      <c r="V133" s="70"/>
      <c r="W133" s="70"/>
      <c r="X133" s="70"/>
      <c r="Y133" s="70"/>
    </row>
    <row r="134" spans="1:25" x14ac:dyDescent="0.35">
      <c r="A134" s="70"/>
      <c r="B134" s="70"/>
      <c r="C134" s="70"/>
      <c r="D134" s="70"/>
      <c r="E134" s="70"/>
      <c r="F134" s="70"/>
      <c r="G134" s="70"/>
      <c r="H134" s="70"/>
      <c r="I134" s="70"/>
      <c r="J134" s="70"/>
      <c r="K134" s="70"/>
      <c r="L134" s="70"/>
      <c r="M134" s="70"/>
      <c r="N134" s="70"/>
      <c r="O134" s="70"/>
      <c r="P134" s="70"/>
      <c r="Q134" s="70"/>
      <c r="R134" s="70"/>
      <c r="S134" s="70"/>
      <c r="T134" s="70"/>
      <c r="U134" s="70"/>
      <c r="V134" s="70"/>
      <c r="W134" s="70"/>
      <c r="X134" s="70"/>
      <c r="Y134" s="70"/>
    </row>
    <row r="135" spans="1:25" x14ac:dyDescent="0.35">
      <c r="A135" s="70"/>
      <c r="B135" s="70"/>
      <c r="C135" s="70"/>
      <c r="D135" s="70"/>
      <c r="E135" s="70"/>
      <c r="F135" s="70"/>
      <c r="G135" s="70"/>
      <c r="H135" s="70"/>
      <c r="I135" s="70"/>
      <c r="J135" s="70"/>
      <c r="K135" s="70"/>
      <c r="L135" s="70"/>
      <c r="M135" s="70"/>
      <c r="N135" s="70"/>
      <c r="O135" s="70"/>
      <c r="P135" s="70"/>
      <c r="Q135" s="70"/>
      <c r="R135" s="70"/>
      <c r="S135" s="70"/>
      <c r="T135" s="70"/>
      <c r="U135" s="70"/>
      <c r="V135" s="70"/>
      <c r="W135" s="70"/>
      <c r="X135" s="70"/>
      <c r="Y135" s="70"/>
    </row>
    <row r="136" spans="1:25" x14ac:dyDescent="0.35">
      <c r="A136" s="70"/>
      <c r="B136" s="70"/>
      <c r="C136" s="70"/>
      <c r="D136" s="70"/>
      <c r="E136" s="70"/>
      <c r="F136" s="70"/>
      <c r="G136" s="70"/>
      <c r="H136" s="70"/>
      <c r="I136" s="70"/>
      <c r="J136" s="70"/>
      <c r="K136" s="70"/>
      <c r="L136" s="70"/>
      <c r="M136" s="70"/>
      <c r="N136" s="70"/>
      <c r="O136" s="70"/>
      <c r="P136" s="70"/>
      <c r="Q136" s="70"/>
      <c r="R136" s="70"/>
      <c r="S136" s="70"/>
      <c r="T136" s="70"/>
      <c r="U136" s="70"/>
      <c r="V136" s="70"/>
      <c r="W136" s="70"/>
      <c r="X136" s="70"/>
      <c r="Y136" s="70"/>
    </row>
    <row r="137" spans="1:25" x14ac:dyDescent="0.35">
      <c r="A137" s="70"/>
      <c r="C137" s="70"/>
      <c r="D137" s="70"/>
      <c r="E137" s="70"/>
      <c r="F137" s="70"/>
      <c r="G137" s="70"/>
      <c r="H137" s="70"/>
      <c r="I137" s="70"/>
      <c r="J137" s="70"/>
      <c r="K137" s="70"/>
      <c r="L137" s="70"/>
      <c r="M137" s="70"/>
      <c r="N137" s="70"/>
      <c r="O137" s="70"/>
      <c r="P137" s="70"/>
      <c r="Q137" s="70"/>
      <c r="R137" s="70"/>
      <c r="S137" s="70"/>
      <c r="T137" s="70"/>
      <c r="U137" s="70"/>
      <c r="V137" s="70"/>
      <c r="W137" s="70"/>
      <c r="X137" s="70"/>
      <c r="Y137" s="70"/>
    </row>
    <row r="138" spans="1:25" x14ac:dyDescent="0.35">
      <c r="A138" s="70"/>
      <c r="C138" s="70"/>
      <c r="D138" s="70"/>
      <c r="E138" s="70"/>
      <c r="F138" s="70"/>
      <c r="G138" s="70"/>
      <c r="H138" s="70"/>
      <c r="I138" s="70"/>
      <c r="J138" s="70"/>
      <c r="K138" s="70"/>
      <c r="L138" s="70"/>
      <c r="M138" s="70"/>
      <c r="N138" s="70"/>
      <c r="O138" s="70"/>
      <c r="P138" s="70"/>
      <c r="Q138" s="70"/>
      <c r="R138" s="70"/>
      <c r="S138" s="70"/>
      <c r="T138" s="70"/>
      <c r="U138" s="70"/>
      <c r="V138" s="70"/>
      <c r="W138" s="70"/>
      <c r="X138" s="70"/>
      <c r="Y138" s="70"/>
    </row>
    <row r="139" spans="1:25" x14ac:dyDescent="0.35">
      <c r="A139" s="70"/>
      <c r="C139" s="70"/>
      <c r="D139" s="70"/>
      <c r="E139" s="70"/>
      <c r="F139" s="70"/>
      <c r="G139" s="70"/>
      <c r="H139" s="70"/>
      <c r="I139" s="70"/>
      <c r="J139" s="70"/>
      <c r="K139" s="70"/>
      <c r="L139" s="70"/>
      <c r="M139" s="70"/>
      <c r="N139" s="70"/>
      <c r="O139" s="70"/>
      <c r="P139" s="70"/>
      <c r="Q139" s="70"/>
      <c r="R139" s="70"/>
      <c r="S139" s="70"/>
      <c r="T139" s="70"/>
      <c r="U139" s="70"/>
      <c r="V139" s="70"/>
      <c r="W139" s="70"/>
      <c r="X139" s="70"/>
      <c r="Y139" s="70"/>
    </row>
    <row r="140" spans="1:25" x14ac:dyDescent="0.35">
      <c r="H140" s="70"/>
      <c r="I140" s="70"/>
      <c r="J140" s="70"/>
      <c r="K140" s="70"/>
      <c r="L140" s="70"/>
      <c r="M140" s="70"/>
    </row>
    <row r="141" spans="1:25" x14ac:dyDescent="0.35">
      <c r="I141" s="70"/>
      <c r="J141" s="70"/>
      <c r="K141" s="70"/>
      <c r="L141" s="70"/>
    </row>
    <row r="142" spans="1:25" x14ac:dyDescent="0.35">
      <c r="I142" s="70"/>
      <c r="J142" s="70"/>
      <c r="K142" s="70"/>
      <c r="L142" s="70"/>
    </row>
    <row r="143" spans="1:25" x14ac:dyDescent="0.35">
      <c r="I143" s="70"/>
      <c r="J143" s="70"/>
      <c r="K143" s="70"/>
      <c r="L143" s="70"/>
    </row>
    <row r="144" spans="1:25" x14ac:dyDescent="0.35">
      <c r="I144" s="70"/>
      <c r="J144" s="70"/>
      <c r="K144" s="70"/>
      <c r="L144" s="70"/>
    </row>
    <row r="145" spans="9:12" x14ac:dyDescent="0.35">
      <c r="I145" s="70"/>
      <c r="J145" s="70"/>
      <c r="K145" s="70"/>
      <c r="L145" s="70"/>
    </row>
  </sheetData>
  <sheetProtection algorithmName="SHA-512" hashValue="shh1j2WJHqNmr/hm3Edr4cgHgIPPpfnHZUVEBlM+MbaNOIMwgS1yiAJvNIrn1vXHNrRJ0JzmMr2mZedxkdmOQg==" saltValue="FXayNVXgULQ/jyXp93fWqQ==" spinCount="100000" sheet="1" selectLockedCells="1" selectUnlockedCells="1"/>
  <pageMargins left="0.7" right="0.7" top="0.75" bottom="0.75" header="0.3" footer="0.3"/>
  <pageSetup scale="71" fitToHeight="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Z150"/>
  <sheetViews>
    <sheetView workbookViewId="0"/>
  </sheetViews>
  <sheetFormatPr defaultRowHeight="14.5" x14ac:dyDescent="0.35"/>
  <cols>
    <col min="9" max="9" width="6.6328125" customWidth="1"/>
  </cols>
  <sheetData>
    <row r="1" spans="1:26" x14ac:dyDescent="0.35">
      <c r="A1" s="70"/>
      <c r="B1" s="70"/>
      <c r="C1" s="70"/>
      <c r="D1" s="70"/>
      <c r="E1" s="70"/>
      <c r="F1" s="70"/>
      <c r="G1" s="70"/>
      <c r="H1" s="70"/>
      <c r="I1" s="70"/>
      <c r="J1" s="70"/>
      <c r="K1" s="70"/>
      <c r="L1" s="70"/>
      <c r="M1" s="70"/>
      <c r="N1" s="70"/>
      <c r="O1" s="70"/>
      <c r="P1" s="70"/>
      <c r="Q1" s="70"/>
      <c r="R1" s="70"/>
      <c r="S1" s="70"/>
      <c r="T1" s="70"/>
      <c r="U1" s="70"/>
      <c r="V1" s="70"/>
      <c r="W1" s="70"/>
      <c r="X1" s="70"/>
      <c r="Y1" s="70"/>
      <c r="Z1" s="70"/>
    </row>
    <row r="2" spans="1:26" x14ac:dyDescent="0.35">
      <c r="A2" s="70"/>
      <c r="B2" s="70"/>
      <c r="C2" s="70"/>
      <c r="D2" s="70"/>
      <c r="E2" s="70"/>
      <c r="F2" s="70"/>
      <c r="G2" s="70"/>
      <c r="H2" s="70"/>
      <c r="I2" s="70"/>
      <c r="J2" s="70"/>
      <c r="K2" s="70"/>
      <c r="L2" s="70"/>
      <c r="M2" s="70"/>
      <c r="N2" s="70"/>
      <c r="O2" s="70"/>
      <c r="P2" s="70"/>
      <c r="Q2" s="70"/>
      <c r="R2" s="70"/>
      <c r="S2" s="70"/>
      <c r="T2" s="70"/>
      <c r="U2" s="70"/>
      <c r="V2" s="70"/>
      <c r="W2" s="70"/>
      <c r="X2" s="70"/>
      <c r="Y2" s="70"/>
      <c r="Z2" s="70"/>
    </row>
    <row r="3" spans="1:26" x14ac:dyDescent="0.35">
      <c r="A3" s="70"/>
      <c r="B3" s="70"/>
      <c r="C3" s="70"/>
      <c r="D3" s="70"/>
      <c r="E3" s="70"/>
      <c r="F3" s="70"/>
      <c r="G3" s="70"/>
      <c r="H3" s="70"/>
      <c r="I3" s="70"/>
      <c r="J3" s="70"/>
      <c r="K3" s="70"/>
      <c r="L3" s="70"/>
      <c r="M3" s="70"/>
      <c r="N3" s="70"/>
      <c r="O3" s="70"/>
      <c r="P3" s="70"/>
      <c r="Q3" s="70"/>
      <c r="R3" s="70"/>
      <c r="S3" s="70"/>
      <c r="T3" s="70"/>
      <c r="U3" s="70"/>
      <c r="V3" s="70"/>
      <c r="W3" s="70"/>
      <c r="X3" s="70"/>
      <c r="Y3" s="70"/>
      <c r="Z3" s="70"/>
    </row>
    <row r="4" spans="1:26" x14ac:dyDescent="0.35">
      <c r="A4" s="70"/>
      <c r="B4" s="70"/>
      <c r="C4" s="70"/>
      <c r="D4" s="70"/>
      <c r="E4" s="70"/>
      <c r="F4" s="70"/>
      <c r="G4" s="70"/>
      <c r="H4" s="70"/>
      <c r="I4" s="70"/>
      <c r="J4" s="70"/>
      <c r="K4" s="70"/>
      <c r="L4" s="70"/>
      <c r="M4" s="70"/>
      <c r="N4" s="70"/>
      <c r="O4" s="70"/>
      <c r="P4" s="70"/>
      <c r="Q4" s="70"/>
      <c r="R4" s="70"/>
      <c r="S4" s="70"/>
      <c r="T4" s="70"/>
      <c r="U4" s="70"/>
      <c r="V4" s="70"/>
      <c r="W4" s="70"/>
      <c r="X4" s="70"/>
      <c r="Y4" s="70"/>
      <c r="Z4" s="70"/>
    </row>
    <row r="5" spans="1:26" x14ac:dyDescent="0.35">
      <c r="A5" s="70"/>
      <c r="B5" s="70"/>
      <c r="C5" s="70"/>
      <c r="D5" s="70"/>
      <c r="E5" s="70"/>
      <c r="F5" s="70"/>
      <c r="G5" s="70"/>
      <c r="H5" s="70"/>
      <c r="I5" s="70"/>
      <c r="J5" s="70"/>
      <c r="K5" s="70"/>
      <c r="L5" s="70"/>
      <c r="M5" s="70"/>
      <c r="N5" s="70"/>
      <c r="O5" s="70"/>
      <c r="P5" s="70"/>
      <c r="Q5" s="70"/>
      <c r="R5" s="70"/>
      <c r="S5" s="70"/>
      <c r="T5" s="70"/>
      <c r="U5" s="70"/>
      <c r="V5" s="70"/>
      <c r="W5" s="70"/>
      <c r="X5" s="70"/>
      <c r="Y5" s="70"/>
      <c r="Z5" s="70"/>
    </row>
    <row r="6" spans="1:26" x14ac:dyDescent="0.35">
      <c r="A6" s="70"/>
      <c r="B6" s="70"/>
      <c r="C6" s="70"/>
      <c r="D6" s="70"/>
      <c r="E6" s="70"/>
      <c r="F6" s="70"/>
      <c r="G6" s="70"/>
      <c r="H6" s="70"/>
      <c r="I6" s="70"/>
      <c r="J6" s="70"/>
      <c r="K6" s="70"/>
      <c r="L6" s="70"/>
      <c r="M6" s="70"/>
      <c r="N6" s="70"/>
      <c r="O6" s="70"/>
      <c r="P6" s="70"/>
      <c r="Q6" s="70"/>
      <c r="R6" s="70"/>
      <c r="S6" s="70"/>
      <c r="T6" s="70"/>
      <c r="U6" s="70"/>
      <c r="V6" s="70"/>
      <c r="W6" s="70"/>
      <c r="X6" s="70"/>
      <c r="Y6" s="70"/>
      <c r="Z6" s="70"/>
    </row>
    <row r="7" spans="1:26" x14ac:dyDescent="0.35">
      <c r="A7" s="70"/>
      <c r="B7" s="70"/>
      <c r="C7" s="70"/>
      <c r="D7" s="70"/>
      <c r="E7" s="70"/>
      <c r="F7" s="70"/>
      <c r="G7" s="70"/>
      <c r="H7" s="70"/>
      <c r="I7" s="70"/>
      <c r="J7" s="70"/>
      <c r="K7" s="70"/>
      <c r="L7" s="70"/>
      <c r="M7" s="70"/>
      <c r="N7" s="70"/>
      <c r="O7" s="70"/>
      <c r="P7" s="70"/>
      <c r="Q7" s="70"/>
      <c r="R7" s="70"/>
      <c r="S7" s="70"/>
      <c r="T7" s="70"/>
      <c r="U7" s="70"/>
      <c r="V7" s="70"/>
      <c r="W7" s="70"/>
      <c r="X7" s="70"/>
      <c r="Y7" s="70"/>
      <c r="Z7" s="70"/>
    </row>
    <row r="8" spans="1:26" x14ac:dyDescent="0.35">
      <c r="A8" s="70"/>
      <c r="B8" s="70"/>
      <c r="C8" s="70"/>
      <c r="D8" s="70"/>
      <c r="E8" s="70"/>
      <c r="F8" s="70"/>
      <c r="G8" s="70"/>
      <c r="H8" s="70"/>
      <c r="I8" s="70"/>
      <c r="J8" s="70"/>
      <c r="K8" s="70"/>
      <c r="L8" s="70"/>
      <c r="M8" s="70"/>
      <c r="N8" s="70"/>
      <c r="O8" s="70"/>
      <c r="P8" s="70"/>
      <c r="Q8" s="70"/>
      <c r="R8" s="70"/>
      <c r="S8" s="70"/>
      <c r="T8" s="70"/>
      <c r="U8" s="70"/>
      <c r="V8" s="70"/>
      <c r="W8" s="70"/>
      <c r="X8" s="70"/>
      <c r="Y8" s="70"/>
      <c r="Z8" s="70"/>
    </row>
    <row r="9" spans="1:26" x14ac:dyDescent="0.35">
      <c r="A9" s="70"/>
      <c r="B9" s="70"/>
      <c r="C9" s="70"/>
      <c r="D9" s="70"/>
      <c r="E9" s="70"/>
      <c r="F9" s="70"/>
      <c r="G9" s="70"/>
      <c r="H9" s="70"/>
      <c r="I9" s="70"/>
      <c r="J9" s="70"/>
      <c r="K9" s="70"/>
      <c r="L9" s="70"/>
      <c r="M9" s="70"/>
      <c r="N9" s="70"/>
      <c r="O9" s="70"/>
      <c r="P9" s="70"/>
      <c r="Q9" s="70"/>
      <c r="R9" s="70"/>
      <c r="S9" s="70"/>
      <c r="T9" s="70"/>
      <c r="U9" s="70"/>
      <c r="V9" s="70"/>
      <c r="W9" s="70"/>
      <c r="X9" s="70"/>
      <c r="Y9" s="70"/>
      <c r="Z9" s="70"/>
    </row>
    <row r="10" spans="1:26" x14ac:dyDescent="0.35">
      <c r="A10" s="70"/>
      <c r="B10" s="70"/>
      <c r="C10" s="70"/>
      <c r="D10" s="70"/>
      <c r="E10" s="70"/>
      <c r="F10" s="70"/>
      <c r="G10" s="70"/>
      <c r="H10" s="70"/>
      <c r="I10" s="70"/>
      <c r="J10" s="70"/>
      <c r="K10" s="70"/>
      <c r="L10" s="70"/>
      <c r="M10" s="70"/>
      <c r="N10" s="70"/>
      <c r="O10" s="70"/>
      <c r="P10" s="70"/>
      <c r="Q10" s="70"/>
      <c r="R10" s="70"/>
      <c r="S10" s="70"/>
      <c r="T10" s="70"/>
      <c r="U10" s="70"/>
      <c r="V10" s="70"/>
      <c r="W10" s="70"/>
      <c r="X10" s="70"/>
      <c r="Y10" s="70"/>
      <c r="Z10" s="70"/>
    </row>
    <row r="11" spans="1:26" x14ac:dyDescent="0.35">
      <c r="A11" s="70"/>
      <c r="B11" s="70"/>
      <c r="C11" s="70"/>
      <c r="D11" s="70"/>
      <c r="E11" s="70"/>
      <c r="F11" s="70"/>
      <c r="G11" s="70"/>
      <c r="H11" s="70"/>
      <c r="I11" s="70"/>
      <c r="J11" s="70"/>
      <c r="K11" s="70"/>
      <c r="L11" s="70"/>
      <c r="M11" s="70"/>
      <c r="N11" s="70"/>
      <c r="O11" s="70"/>
      <c r="P11" s="70"/>
      <c r="Q11" s="70"/>
      <c r="R11" s="70"/>
      <c r="S11" s="70"/>
      <c r="T11" s="70"/>
      <c r="U11" s="70"/>
      <c r="V11" s="70"/>
      <c r="W11" s="70"/>
      <c r="X11" s="70"/>
      <c r="Y11" s="70"/>
      <c r="Z11" s="70"/>
    </row>
    <row r="12" spans="1:26" x14ac:dyDescent="0.35">
      <c r="A12" s="70"/>
      <c r="B12" s="70"/>
      <c r="C12" s="70"/>
      <c r="D12" s="70"/>
      <c r="E12" s="70"/>
      <c r="F12" s="70"/>
      <c r="G12" s="70"/>
      <c r="H12" s="70"/>
      <c r="I12" s="70"/>
      <c r="J12" s="70"/>
      <c r="K12" s="70"/>
      <c r="L12" s="70"/>
      <c r="M12" s="70"/>
      <c r="N12" s="70"/>
      <c r="O12" s="70"/>
      <c r="P12" s="70"/>
      <c r="Q12" s="70"/>
      <c r="R12" s="70"/>
      <c r="S12" s="70"/>
      <c r="T12" s="70"/>
      <c r="U12" s="70"/>
      <c r="V12" s="70"/>
      <c r="W12" s="70"/>
      <c r="X12" s="70"/>
      <c r="Y12" s="70"/>
      <c r="Z12" s="70"/>
    </row>
    <row r="13" spans="1:26" x14ac:dyDescent="0.35">
      <c r="A13" s="70"/>
      <c r="B13" s="70"/>
      <c r="C13" s="70"/>
      <c r="D13" s="70"/>
      <c r="E13" s="70"/>
      <c r="F13" s="70"/>
      <c r="G13" s="70"/>
      <c r="H13" s="70"/>
      <c r="I13" s="70"/>
      <c r="J13" s="70"/>
      <c r="K13" s="70"/>
      <c r="L13" s="70"/>
      <c r="M13" s="70"/>
      <c r="N13" s="70"/>
      <c r="O13" s="70"/>
      <c r="P13" s="70"/>
      <c r="Q13" s="70"/>
      <c r="R13" s="70"/>
      <c r="S13" s="70"/>
      <c r="T13" s="70"/>
      <c r="U13" s="70"/>
      <c r="V13" s="70"/>
      <c r="W13" s="70"/>
      <c r="X13" s="70"/>
      <c r="Y13" s="70"/>
      <c r="Z13" s="70"/>
    </row>
    <row r="14" spans="1:26" x14ac:dyDescent="0.35">
      <c r="A14" s="70"/>
      <c r="B14" s="70"/>
      <c r="C14" s="70"/>
      <c r="D14" s="70"/>
      <c r="E14" s="70"/>
      <c r="F14" s="70"/>
      <c r="G14" s="70"/>
      <c r="H14" s="70"/>
      <c r="I14" s="70"/>
      <c r="J14" s="70"/>
      <c r="K14" s="70"/>
      <c r="L14" s="70"/>
      <c r="M14" s="70"/>
      <c r="N14" s="70"/>
      <c r="O14" s="70"/>
      <c r="P14" s="70"/>
      <c r="Q14" s="70"/>
      <c r="R14" s="70"/>
      <c r="S14" s="70"/>
      <c r="T14" s="70"/>
      <c r="U14" s="70"/>
      <c r="V14" s="70"/>
      <c r="W14" s="70"/>
      <c r="X14" s="70"/>
      <c r="Y14" s="70"/>
      <c r="Z14" s="70"/>
    </row>
    <row r="15" spans="1:26" x14ac:dyDescent="0.35">
      <c r="A15" s="70"/>
      <c r="B15" s="70"/>
      <c r="C15" s="70"/>
      <c r="D15" s="70"/>
      <c r="E15" s="70"/>
      <c r="F15" s="70"/>
      <c r="G15" s="70"/>
      <c r="H15" s="70"/>
      <c r="I15" s="70"/>
      <c r="J15" s="70"/>
      <c r="K15" s="70"/>
      <c r="L15" s="70"/>
      <c r="M15" s="70"/>
      <c r="N15" s="70"/>
      <c r="O15" s="70"/>
      <c r="P15" s="70"/>
      <c r="Q15" s="70"/>
      <c r="R15" s="70"/>
      <c r="S15" s="70"/>
      <c r="T15" s="70"/>
      <c r="U15" s="70"/>
      <c r="V15" s="70"/>
      <c r="W15" s="70"/>
      <c r="X15" s="70"/>
      <c r="Y15" s="70"/>
      <c r="Z15" s="70"/>
    </row>
    <row r="16" spans="1:26" x14ac:dyDescent="0.35">
      <c r="A16" s="70"/>
      <c r="B16" s="70"/>
      <c r="C16" s="70"/>
      <c r="D16" s="70"/>
      <c r="E16" s="70"/>
      <c r="F16" s="70"/>
      <c r="G16" s="70"/>
      <c r="H16" s="70"/>
      <c r="I16" s="70"/>
      <c r="J16" s="70"/>
      <c r="K16" s="70"/>
      <c r="L16" s="70"/>
      <c r="M16" s="70"/>
      <c r="N16" s="70"/>
      <c r="O16" s="70"/>
      <c r="P16" s="70"/>
      <c r="Q16" s="70"/>
      <c r="R16" s="70"/>
      <c r="S16" s="70"/>
      <c r="T16" s="70"/>
      <c r="U16" s="70"/>
      <c r="V16" s="70"/>
      <c r="W16" s="70"/>
      <c r="X16" s="70"/>
      <c r="Y16" s="70"/>
      <c r="Z16" s="70"/>
    </row>
    <row r="17" spans="1:26" x14ac:dyDescent="0.35">
      <c r="A17" s="70"/>
      <c r="B17" s="70"/>
      <c r="C17" s="70"/>
      <c r="D17" s="70"/>
      <c r="E17" s="70"/>
      <c r="F17" s="70"/>
      <c r="G17" s="70"/>
      <c r="H17" s="70"/>
      <c r="I17" s="70"/>
      <c r="J17" s="70"/>
      <c r="K17" s="70"/>
      <c r="L17" s="70"/>
      <c r="M17" s="70"/>
      <c r="N17" s="70"/>
      <c r="O17" s="70"/>
      <c r="P17" s="70"/>
      <c r="Q17" s="70"/>
      <c r="R17" s="70"/>
      <c r="S17" s="70"/>
      <c r="T17" s="70"/>
      <c r="U17" s="70"/>
      <c r="V17" s="70"/>
      <c r="W17" s="70"/>
      <c r="X17" s="70"/>
      <c r="Y17" s="70"/>
      <c r="Z17" s="70"/>
    </row>
    <row r="18" spans="1:26" x14ac:dyDescent="0.35">
      <c r="A18" s="70"/>
      <c r="B18" s="70"/>
      <c r="C18" s="70"/>
      <c r="D18" s="70"/>
      <c r="E18" s="70"/>
      <c r="F18" s="70"/>
      <c r="G18" s="70"/>
      <c r="H18" s="70"/>
      <c r="I18" s="70"/>
      <c r="J18" s="70"/>
      <c r="K18" s="70"/>
      <c r="L18" s="70"/>
      <c r="M18" s="70"/>
      <c r="N18" s="70"/>
      <c r="O18" s="70"/>
      <c r="P18" s="70"/>
      <c r="Q18" s="70"/>
      <c r="R18" s="70"/>
      <c r="S18" s="70"/>
      <c r="T18" s="70"/>
      <c r="U18" s="70"/>
      <c r="V18" s="70"/>
      <c r="W18" s="70"/>
      <c r="X18" s="70"/>
      <c r="Y18" s="70"/>
      <c r="Z18" s="70"/>
    </row>
    <row r="19" spans="1:26" x14ac:dyDescent="0.35">
      <c r="A19" s="70"/>
      <c r="B19" s="70"/>
      <c r="C19" s="70"/>
      <c r="D19" s="70"/>
      <c r="E19" s="70"/>
      <c r="F19" s="70"/>
      <c r="G19" s="70"/>
      <c r="H19" s="70"/>
      <c r="I19" s="70"/>
      <c r="J19" s="70"/>
      <c r="K19" s="70"/>
      <c r="L19" s="70"/>
      <c r="M19" s="70"/>
      <c r="N19" s="70"/>
      <c r="O19" s="70"/>
      <c r="P19" s="70"/>
      <c r="Q19" s="70"/>
      <c r="R19" s="70"/>
      <c r="S19" s="70"/>
      <c r="T19" s="70"/>
      <c r="U19" s="70"/>
      <c r="V19" s="70"/>
      <c r="W19" s="70"/>
      <c r="X19" s="70"/>
      <c r="Y19" s="70"/>
      <c r="Z19" s="70"/>
    </row>
    <row r="20" spans="1:26" x14ac:dyDescent="0.35">
      <c r="A20" s="70"/>
      <c r="B20" s="70"/>
      <c r="C20" s="70"/>
      <c r="D20" s="70"/>
      <c r="E20" s="70"/>
      <c r="F20" s="70"/>
      <c r="G20" s="70"/>
      <c r="H20" s="70"/>
      <c r="I20" s="70"/>
      <c r="J20" s="70"/>
      <c r="K20" s="70"/>
      <c r="L20" s="70"/>
      <c r="M20" s="70"/>
      <c r="N20" s="70"/>
      <c r="O20" s="70"/>
      <c r="P20" s="70"/>
      <c r="Q20" s="70"/>
      <c r="R20" s="70"/>
      <c r="S20" s="70"/>
      <c r="T20" s="70"/>
      <c r="U20" s="70"/>
      <c r="V20" s="70"/>
      <c r="W20" s="70"/>
      <c r="X20" s="70"/>
      <c r="Y20" s="70"/>
      <c r="Z20" s="70"/>
    </row>
    <row r="21" spans="1:26" x14ac:dyDescent="0.35">
      <c r="A21" s="70"/>
      <c r="B21" s="70"/>
      <c r="C21" s="70"/>
      <c r="D21" s="70"/>
      <c r="E21" s="70"/>
      <c r="F21" s="70"/>
      <c r="G21" s="70"/>
      <c r="H21" s="70"/>
      <c r="I21" s="70"/>
      <c r="J21" s="70"/>
      <c r="K21" s="70"/>
      <c r="L21" s="70"/>
      <c r="M21" s="70"/>
      <c r="N21" s="70"/>
      <c r="O21" s="70"/>
      <c r="P21" s="70"/>
      <c r="Q21" s="70"/>
      <c r="R21" s="70"/>
      <c r="S21" s="70"/>
      <c r="T21" s="70"/>
      <c r="U21" s="70"/>
      <c r="V21" s="70"/>
      <c r="W21" s="70"/>
      <c r="X21" s="70"/>
      <c r="Y21" s="70"/>
      <c r="Z21" s="70"/>
    </row>
    <row r="22" spans="1:26" x14ac:dyDescent="0.35">
      <c r="A22" s="70"/>
      <c r="B22" s="70"/>
      <c r="C22" s="70"/>
      <c r="D22" s="70"/>
      <c r="E22" s="70"/>
      <c r="F22" s="70"/>
      <c r="G22" s="70"/>
      <c r="H22" s="70"/>
      <c r="I22" s="70"/>
      <c r="J22" s="70"/>
      <c r="K22" s="70"/>
      <c r="L22" s="70"/>
      <c r="M22" s="70"/>
      <c r="N22" s="70"/>
      <c r="O22" s="70"/>
      <c r="P22" s="70"/>
      <c r="Q22" s="70"/>
      <c r="R22" s="70"/>
      <c r="S22" s="70"/>
      <c r="T22" s="70"/>
      <c r="U22" s="70"/>
      <c r="V22" s="70"/>
      <c r="W22" s="70"/>
      <c r="X22" s="70"/>
      <c r="Y22" s="70"/>
      <c r="Z22" s="70"/>
    </row>
    <row r="23" spans="1:26" x14ac:dyDescent="0.35">
      <c r="A23" s="70"/>
      <c r="B23" s="70"/>
      <c r="C23" s="70"/>
      <c r="D23" s="70"/>
      <c r="E23" s="70"/>
      <c r="F23" s="70"/>
      <c r="G23" s="70"/>
      <c r="H23" s="70"/>
      <c r="I23" s="70"/>
      <c r="J23" s="70"/>
      <c r="K23" s="70"/>
      <c r="L23" s="70"/>
      <c r="M23" s="70"/>
      <c r="N23" s="70"/>
      <c r="O23" s="70"/>
      <c r="P23" s="70"/>
      <c r="Q23" s="70"/>
      <c r="R23" s="70"/>
      <c r="S23" s="70"/>
      <c r="T23" s="70"/>
      <c r="U23" s="70"/>
      <c r="V23" s="70"/>
      <c r="W23" s="70"/>
      <c r="X23" s="70"/>
      <c r="Y23" s="70"/>
      <c r="Z23" s="70"/>
    </row>
    <row r="24" spans="1:26" x14ac:dyDescent="0.35">
      <c r="A24" s="70"/>
      <c r="B24" s="70"/>
      <c r="C24" s="70"/>
      <c r="D24" s="70"/>
      <c r="E24" s="70"/>
      <c r="F24" s="70"/>
      <c r="G24" s="70"/>
      <c r="H24" s="70"/>
      <c r="I24" s="70"/>
      <c r="J24" s="70"/>
      <c r="K24" s="70"/>
      <c r="L24" s="70"/>
      <c r="M24" s="70"/>
      <c r="N24" s="70"/>
      <c r="O24" s="70"/>
      <c r="P24" s="70"/>
      <c r="Q24" s="70"/>
      <c r="R24" s="70"/>
      <c r="S24" s="70"/>
      <c r="T24" s="70"/>
      <c r="U24" s="70"/>
      <c r="V24" s="70"/>
      <c r="W24" s="70"/>
      <c r="X24" s="70"/>
      <c r="Y24" s="70"/>
      <c r="Z24" s="70"/>
    </row>
    <row r="25" spans="1:26" x14ac:dyDescent="0.35">
      <c r="A25" s="70"/>
      <c r="B25" s="70"/>
      <c r="C25" s="70"/>
      <c r="D25" s="70"/>
      <c r="E25" s="70"/>
      <c r="F25" s="70"/>
      <c r="G25" s="70"/>
      <c r="H25" s="70"/>
      <c r="I25" s="70"/>
      <c r="J25" s="70"/>
      <c r="K25" s="70"/>
      <c r="L25" s="70"/>
      <c r="M25" s="70"/>
      <c r="N25" s="70"/>
      <c r="O25" s="70"/>
      <c r="P25" s="70"/>
      <c r="Q25" s="70"/>
      <c r="R25" s="70"/>
      <c r="S25" s="70"/>
      <c r="T25" s="70"/>
      <c r="U25" s="70"/>
      <c r="V25" s="70"/>
      <c r="W25" s="70"/>
      <c r="X25" s="70"/>
      <c r="Y25" s="70"/>
      <c r="Z25" s="70"/>
    </row>
    <row r="26" spans="1:26" x14ac:dyDescent="0.35">
      <c r="A26" s="70"/>
      <c r="B26" s="70"/>
      <c r="C26" s="70"/>
      <c r="D26" s="70"/>
      <c r="E26" s="70"/>
      <c r="F26" s="70"/>
      <c r="G26" s="70"/>
      <c r="H26" s="70"/>
      <c r="I26" s="70"/>
      <c r="J26" s="70"/>
      <c r="K26" s="70"/>
      <c r="L26" s="70"/>
      <c r="M26" s="70"/>
      <c r="N26" s="70"/>
      <c r="O26" s="70"/>
      <c r="P26" s="70"/>
      <c r="Q26" s="70"/>
      <c r="R26" s="70"/>
      <c r="S26" s="70"/>
      <c r="T26" s="70"/>
      <c r="U26" s="70"/>
      <c r="V26" s="70"/>
      <c r="W26" s="70"/>
      <c r="X26" s="70"/>
      <c r="Y26" s="70"/>
      <c r="Z26" s="70"/>
    </row>
    <row r="27" spans="1:26" x14ac:dyDescent="0.35">
      <c r="A27" s="70"/>
      <c r="B27" s="70"/>
      <c r="C27" s="70"/>
      <c r="D27" s="70"/>
      <c r="E27" s="70"/>
      <c r="F27" s="70"/>
      <c r="G27" s="70"/>
      <c r="H27" s="70"/>
      <c r="I27" s="70"/>
      <c r="J27" s="70"/>
      <c r="K27" s="70"/>
      <c r="L27" s="70"/>
      <c r="M27" s="70"/>
      <c r="N27" s="70"/>
      <c r="O27" s="70"/>
      <c r="P27" s="70"/>
      <c r="Q27" s="70"/>
      <c r="R27" s="70"/>
      <c r="S27" s="70"/>
      <c r="T27" s="70"/>
      <c r="U27" s="70"/>
      <c r="V27" s="70"/>
      <c r="W27" s="70"/>
      <c r="X27" s="70"/>
      <c r="Y27" s="70"/>
      <c r="Z27" s="70"/>
    </row>
    <row r="28" spans="1:26" x14ac:dyDescent="0.35">
      <c r="A28" s="70"/>
      <c r="B28" s="70"/>
      <c r="C28" s="70"/>
      <c r="D28" s="70"/>
      <c r="E28" s="70"/>
      <c r="F28" s="70"/>
      <c r="G28" s="70"/>
      <c r="H28" s="70"/>
      <c r="I28" s="70"/>
      <c r="J28" s="70"/>
      <c r="K28" s="70"/>
      <c r="L28" s="70"/>
      <c r="M28" s="70"/>
      <c r="N28" s="70"/>
      <c r="O28" s="70"/>
      <c r="P28" s="70"/>
      <c r="Q28" s="70"/>
      <c r="R28" s="70"/>
      <c r="S28" s="70"/>
      <c r="T28" s="70"/>
      <c r="U28" s="70"/>
      <c r="V28" s="70"/>
      <c r="W28" s="70"/>
      <c r="X28" s="70"/>
      <c r="Y28" s="70"/>
      <c r="Z28" s="70"/>
    </row>
    <row r="29" spans="1:26" x14ac:dyDescent="0.35">
      <c r="A29" s="70"/>
      <c r="B29" s="70"/>
      <c r="C29" s="70"/>
      <c r="D29" s="70"/>
      <c r="E29" s="70"/>
      <c r="F29" s="70"/>
      <c r="G29" s="70"/>
      <c r="H29" s="70"/>
      <c r="I29" s="70"/>
      <c r="J29" s="70"/>
      <c r="K29" s="70"/>
      <c r="L29" s="70"/>
      <c r="M29" s="70"/>
      <c r="N29" s="70"/>
      <c r="O29" s="70"/>
      <c r="P29" s="70"/>
      <c r="Q29" s="70"/>
      <c r="R29" s="70"/>
      <c r="S29" s="70"/>
      <c r="T29" s="70"/>
      <c r="U29" s="70"/>
      <c r="V29" s="70"/>
      <c r="W29" s="70"/>
      <c r="X29" s="70"/>
      <c r="Y29" s="70"/>
      <c r="Z29" s="70"/>
    </row>
    <row r="30" spans="1:26" x14ac:dyDescent="0.35">
      <c r="A30" s="70"/>
      <c r="B30" s="70"/>
      <c r="C30" s="70"/>
      <c r="D30" s="70"/>
      <c r="E30" s="70"/>
      <c r="F30" s="70"/>
      <c r="G30" s="70"/>
      <c r="H30" s="70"/>
      <c r="I30" s="70"/>
      <c r="J30" s="70"/>
      <c r="K30" s="70"/>
      <c r="L30" s="70"/>
      <c r="M30" s="70"/>
      <c r="N30" s="70"/>
      <c r="O30" s="70"/>
      <c r="P30" s="70"/>
      <c r="Q30" s="70"/>
      <c r="R30" s="70"/>
      <c r="S30" s="70"/>
      <c r="T30" s="70"/>
      <c r="U30" s="70"/>
      <c r="V30" s="70"/>
      <c r="W30" s="70"/>
      <c r="X30" s="70"/>
      <c r="Y30" s="70"/>
      <c r="Z30" s="70"/>
    </row>
    <row r="31" spans="1:26" x14ac:dyDescent="0.35">
      <c r="A31" s="70"/>
      <c r="B31" s="70"/>
      <c r="C31" s="70"/>
      <c r="D31" s="70"/>
      <c r="E31" s="70"/>
      <c r="F31" s="70"/>
      <c r="G31" s="70"/>
      <c r="H31" s="70"/>
      <c r="I31" s="70"/>
      <c r="J31" s="70"/>
      <c r="K31" s="70"/>
      <c r="L31" s="70"/>
      <c r="M31" s="70"/>
      <c r="N31" s="70"/>
      <c r="O31" s="70"/>
      <c r="P31" s="70"/>
      <c r="Q31" s="70"/>
      <c r="R31" s="70"/>
      <c r="S31" s="70"/>
      <c r="T31" s="70"/>
      <c r="U31" s="70"/>
      <c r="V31" s="70"/>
      <c r="W31" s="70"/>
      <c r="X31" s="70"/>
      <c r="Y31" s="70"/>
      <c r="Z31" s="70"/>
    </row>
    <row r="32" spans="1:26" x14ac:dyDescent="0.35">
      <c r="A32" s="70"/>
      <c r="B32" s="70"/>
      <c r="C32" s="70"/>
      <c r="D32" s="70"/>
      <c r="E32" s="70"/>
      <c r="F32" s="70"/>
      <c r="G32" s="70"/>
      <c r="H32" s="70"/>
      <c r="I32" s="70"/>
      <c r="J32" s="70"/>
      <c r="K32" s="70"/>
      <c r="L32" s="70"/>
      <c r="M32" s="70"/>
      <c r="N32" s="70"/>
      <c r="O32" s="70"/>
      <c r="P32" s="70"/>
      <c r="Q32" s="70"/>
      <c r="R32" s="70"/>
      <c r="S32" s="70"/>
      <c r="T32" s="70"/>
      <c r="U32" s="70"/>
      <c r="V32" s="70"/>
      <c r="W32" s="70"/>
      <c r="X32" s="70"/>
      <c r="Y32" s="70"/>
      <c r="Z32" s="70"/>
    </row>
    <row r="33" spans="1:26" x14ac:dyDescent="0.35">
      <c r="A33" s="70"/>
      <c r="B33" s="70"/>
      <c r="C33" s="70"/>
      <c r="D33" s="70"/>
      <c r="E33" s="70"/>
      <c r="F33" s="70"/>
      <c r="G33" s="70"/>
      <c r="H33" s="70"/>
      <c r="I33" s="70"/>
      <c r="J33" s="70"/>
      <c r="K33" s="70"/>
      <c r="L33" s="70"/>
      <c r="M33" s="70"/>
      <c r="N33" s="70"/>
      <c r="O33" s="70"/>
      <c r="P33" s="70"/>
      <c r="Q33" s="70"/>
      <c r="R33" s="70"/>
      <c r="S33" s="70"/>
      <c r="T33" s="70"/>
      <c r="U33" s="70"/>
      <c r="V33" s="70"/>
      <c r="W33" s="70"/>
      <c r="X33" s="70"/>
      <c r="Y33" s="70"/>
      <c r="Z33" s="70"/>
    </row>
    <row r="34" spans="1:26" x14ac:dyDescent="0.35">
      <c r="A34" s="70"/>
      <c r="B34" s="70"/>
      <c r="C34" s="70"/>
      <c r="D34" s="70"/>
      <c r="E34" s="70"/>
      <c r="F34" s="70"/>
      <c r="G34" s="70"/>
      <c r="H34" s="70"/>
      <c r="I34" s="70"/>
      <c r="J34" s="70"/>
      <c r="K34" s="70"/>
      <c r="L34" s="70"/>
      <c r="M34" s="70"/>
      <c r="N34" s="70"/>
      <c r="O34" s="70"/>
      <c r="P34" s="70"/>
      <c r="Q34" s="70"/>
      <c r="R34" s="70"/>
      <c r="S34" s="70"/>
      <c r="T34" s="70"/>
      <c r="U34" s="70"/>
      <c r="V34" s="70"/>
      <c r="W34" s="70"/>
      <c r="X34" s="70"/>
      <c r="Y34" s="70"/>
      <c r="Z34" s="70"/>
    </row>
    <row r="35" spans="1:26" x14ac:dyDescent="0.35">
      <c r="A35" s="70"/>
      <c r="B35" s="70"/>
      <c r="C35" s="70"/>
      <c r="D35" s="70"/>
      <c r="E35" s="70"/>
      <c r="F35" s="70"/>
      <c r="G35" s="70"/>
      <c r="H35" s="70"/>
      <c r="I35" s="70"/>
      <c r="J35" s="70"/>
      <c r="K35" s="70"/>
      <c r="L35" s="70"/>
      <c r="M35" s="70"/>
      <c r="N35" s="70"/>
      <c r="O35" s="70"/>
      <c r="P35" s="70"/>
      <c r="Q35" s="70"/>
      <c r="R35" s="70"/>
      <c r="S35" s="70"/>
      <c r="T35" s="70"/>
      <c r="U35" s="70"/>
      <c r="V35" s="70"/>
      <c r="W35" s="70"/>
      <c r="X35" s="70"/>
      <c r="Y35" s="70"/>
      <c r="Z35" s="70"/>
    </row>
    <row r="36" spans="1:26" x14ac:dyDescent="0.35">
      <c r="A36" s="70"/>
      <c r="B36" s="70"/>
      <c r="C36" s="70"/>
      <c r="D36" s="70"/>
      <c r="E36" s="70"/>
      <c r="F36" s="70"/>
      <c r="G36" s="70"/>
      <c r="H36" s="70"/>
      <c r="I36" s="70"/>
      <c r="J36" s="70"/>
      <c r="K36" s="70"/>
      <c r="L36" s="70"/>
      <c r="M36" s="70"/>
      <c r="N36" s="70"/>
      <c r="O36" s="70"/>
      <c r="P36" s="70"/>
      <c r="Q36" s="70"/>
      <c r="R36" s="70"/>
      <c r="S36" s="70"/>
      <c r="T36" s="70"/>
      <c r="U36" s="70"/>
      <c r="V36" s="70"/>
      <c r="W36" s="70"/>
      <c r="X36" s="70"/>
      <c r="Y36" s="70"/>
      <c r="Z36" s="70"/>
    </row>
    <row r="37" spans="1:26" x14ac:dyDescent="0.35">
      <c r="A37" s="70"/>
      <c r="B37" s="70"/>
      <c r="C37" s="70"/>
      <c r="D37" s="70"/>
      <c r="E37" s="70"/>
      <c r="F37" s="70"/>
      <c r="G37" s="70"/>
      <c r="H37" s="70"/>
      <c r="I37" s="70"/>
      <c r="J37" s="70"/>
      <c r="K37" s="70"/>
      <c r="L37" s="70"/>
      <c r="M37" s="70"/>
      <c r="N37" s="70"/>
      <c r="O37" s="70"/>
      <c r="P37" s="70"/>
      <c r="Q37" s="70"/>
      <c r="R37" s="70"/>
      <c r="S37" s="70"/>
      <c r="T37" s="70"/>
      <c r="U37" s="70"/>
      <c r="V37" s="70"/>
      <c r="W37" s="70"/>
      <c r="X37" s="70"/>
      <c r="Y37" s="70"/>
      <c r="Z37" s="70"/>
    </row>
    <row r="38" spans="1:26" x14ac:dyDescent="0.35">
      <c r="A38" s="70"/>
      <c r="B38" s="70"/>
      <c r="C38" s="70"/>
      <c r="D38" s="70"/>
      <c r="E38" s="70"/>
      <c r="F38" s="70"/>
      <c r="G38" s="70"/>
      <c r="H38" s="70"/>
      <c r="I38" s="70"/>
      <c r="J38" s="70"/>
      <c r="K38" s="70"/>
      <c r="L38" s="70"/>
      <c r="M38" s="70"/>
      <c r="N38" s="70"/>
      <c r="O38" s="70"/>
      <c r="P38" s="70"/>
      <c r="Q38" s="70"/>
      <c r="R38" s="70"/>
      <c r="S38" s="70"/>
      <c r="T38" s="70"/>
      <c r="U38" s="70"/>
      <c r="V38" s="70"/>
      <c r="W38" s="70"/>
      <c r="X38" s="70"/>
      <c r="Y38" s="70"/>
      <c r="Z38" s="70"/>
    </row>
    <row r="39" spans="1:26" x14ac:dyDescent="0.35">
      <c r="A39" s="70"/>
      <c r="B39" s="70"/>
      <c r="C39" s="70"/>
      <c r="D39" s="70"/>
      <c r="E39" s="70"/>
      <c r="F39" s="70"/>
      <c r="G39" s="70"/>
      <c r="H39" s="70"/>
      <c r="I39" s="70"/>
      <c r="J39" s="70"/>
      <c r="K39" s="70"/>
      <c r="L39" s="70"/>
      <c r="M39" s="70"/>
      <c r="N39" s="70"/>
      <c r="O39" s="70"/>
      <c r="P39" s="70"/>
      <c r="Q39" s="70"/>
      <c r="R39" s="70"/>
      <c r="S39" s="70"/>
      <c r="T39" s="70"/>
      <c r="U39" s="70"/>
      <c r="V39" s="70"/>
      <c r="W39" s="70"/>
      <c r="X39" s="70"/>
      <c r="Y39" s="70"/>
      <c r="Z39" s="70"/>
    </row>
    <row r="40" spans="1:26" x14ac:dyDescent="0.35">
      <c r="A40" s="70"/>
      <c r="B40" s="70"/>
      <c r="C40" s="70"/>
      <c r="D40" s="70"/>
      <c r="E40" s="70"/>
      <c r="F40" s="70"/>
      <c r="G40" s="70"/>
      <c r="H40" s="70"/>
      <c r="I40" s="70"/>
      <c r="J40" s="70"/>
      <c r="K40" s="70"/>
      <c r="L40" s="70"/>
      <c r="M40" s="70"/>
      <c r="N40" s="70"/>
      <c r="O40" s="70"/>
      <c r="P40" s="70"/>
      <c r="Q40" s="70"/>
      <c r="R40" s="70"/>
      <c r="S40" s="70"/>
      <c r="T40" s="70"/>
      <c r="U40" s="70"/>
      <c r="V40" s="70"/>
      <c r="W40" s="70"/>
      <c r="X40" s="70"/>
      <c r="Y40" s="70"/>
      <c r="Z40" s="70"/>
    </row>
    <row r="41" spans="1:26" x14ac:dyDescent="0.35">
      <c r="A41" s="70"/>
      <c r="B41" s="70"/>
      <c r="C41" s="70"/>
      <c r="D41" s="70"/>
      <c r="E41" s="70"/>
      <c r="F41" s="70"/>
      <c r="G41" s="70"/>
      <c r="H41" s="70"/>
      <c r="I41" s="70"/>
      <c r="J41" s="70"/>
      <c r="K41" s="70"/>
      <c r="L41" s="70"/>
      <c r="M41" s="70"/>
      <c r="N41" s="70"/>
      <c r="O41" s="70"/>
      <c r="P41" s="70"/>
      <c r="Q41" s="70"/>
      <c r="R41" s="70"/>
      <c r="S41" s="70"/>
      <c r="T41" s="70"/>
      <c r="U41" s="70"/>
      <c r="V41" s="70"/>
      <c r="W41" s="70"/>
      <c r="X41" s="70"/>
      <c r="Y41" s="70"/>
      <c r="Z41" s="70"/>
    </row>
    <row r="42" spans="1:26" x14ac:dyDescent="0.35">
      <c r="A42" s="70"/>
      <c r="B42" s="70"/>
      <c r="C42" s="70"/>
      <c r="D42" s="70"/>
      <c r="E42" s="70"/>
      <c r="F42" s="70"/>
      <c r="G42" s="70"/>
      <c r="H42" s="70"/>
      <c r="I42" s="70"/>
      <c r="J42" s="70"/>
      <c r="K42" s="70"/>
      <c r="L42" s="70"/>
      <c r="M42" s="70"/>
      <c r="N42" s="70"/>
      <c r="O42" s="70"/>
      <c r="P42" s="70"/>
      <c r="Q42" s="70"/>
      <c r="R42" s="70"/>
      <c r="S42" s="70"/>
      <c r="T42" s="70"/>
      <c r="U42" s="70"/>
      <c r="V42" s="70"/>
      <c r="W42" s="70"/>
      <c r="X42" s="70"/>
      <c r="Y42" s="70"/>
      <c r="Z42" s="70"/>
    </row>
    <row r="43" spans="1:26" x14ac:dyDescent="0.35">
      <c r="A43" s="70"/>
      <c r="B43" s="70"/>
      <c r="C43" s="70"/>
      <c r="D43" s="70"/>
      <c r="E43" s="70"/>
      <c r="F43" s="70"/>
      <c r="G43" s="70"/>
      <c r="H43" s="70"/>
      <c r="I43" s="70"/>
      <c r="J43" s="70"/>
      <c r="K43" s="70"/>
      <c r="L43" s="70"/>
      <c r="M43" s="70"/>
      <c r="N43" s="70"/>
      <c r="O43" s="70"/>
      <c r="P43" s="70"/>
      <c r="Q43" s="70"/>
      <c r="R43" s="70"/>
      <c r="S43" s="70"/>
      <c r="T43" s="70"/>
      <c r="U43" s="70"/>
      <c r="V43" s="70"/>
      <c r="W43" s="70"/>
      <c r="X43" s="70"/>
      <c r="Y43" s="70"/>
      <c r="Z43" s="70"/>
    </row>
    <row r="44" spans="1:26" x14ac:dyDescent="0.35">
      <c r="A44" s="70"/>
      <c r="B44" s="70"/>
      <c r="C44" s="70"/>
      <c r="D44" s="70"/>
      <c r="E44" s="70"/>
      <c r="F44" s="70"/>
      <c r="G44" s="70"/>
      <c r="H44" s="70"/>
      <c r="I44" s="70"/>
      <c r="J44" s="70"/>
      <c r="K44" s="70"/>
      <c r="L44" s="70"/>
      <c r="M44" s="70"/>
      <c r="N44" s="70"/>
      <c r="O44" s="70"/>
      <c r="P44" s="70"/>
      <c r="Q44" s="70"/>
      <c r="R44" s="70"/>
      <c r="S44" s="70"/>
      <c r="T44" s="70"/>
      <c r="U44" s="70"/>
      <c r="V44" s="70"/>
      <c r="W44" s="70"/>
      <c r="X44" s="70"/>
      <c r="Y44" s="70"/>
      <c r="Z44" s="70"/>
    </row>
    <row r="45" spans="1:26" x14ac:dyDescent="0.35">
      <c r="A45" s="70"/>
      <c r="B45" s="70"/>
      <c r="C45" s="70"/>
      <c r="D45" s="70"/>
      <c r="E45" s="70"/>
      <c r="F45" s="70"/>
      <c r="G45" s="70"/>
      <c r="H45" s="70"/>
      <c r="I45" s="70"/>
      <c r="J45" s="70"/>
      <c r="K45" s="70"/>
      <c r="L45" s="70"/>
      <c r="M45" s="70"/>
      <c r="N45" s="70"/>
      <c r="O45" s="70"/>
      <c r="P45" s="70"/>
      <c r="Q45" s="70"/>
      <c r="R45" s="70"/>
      <c r="S45" s="70"/>
      <c r="T45" s="70"/>
      <c r="U45" s="70"/>
      <c r="V45" s="70"/>
      <c r="W45" s="70"/>
      <c r="X45" s="70"/>
      <c r="Y45" s="70"/>
      <c r="Z45" s="70"/>
    </row>
    <row r="46" spans="1:26" x14ac:dyDescent="0.35">
      <c r="A46" s="70"/>
      <c r="B46" s="70"/>
      <c r="C46" s="70"/>
      <c r="D46" s="70"/>
      <c r="E46" s="70"/>
      <c r="F46" s="70"/>
      <c r="G46" s="70"/>
      <c r="H46" s="70"/>
      <c r="I46" s="70"/>
      <c r="J46" s="70"/>
      <c r="K46" s="70"/>
      <c r="L46" s="70"/>
      <c r="M46" s="70"/>
      <c r="N46" s="70"/>
      <c r="O46" s="70"/>
      <c r="P46" s="70"/>
      <c r="Q46" s="70"/>
      <c r="R46" s="70"/>
      <c r="S46" s="70"/>
      <c r="T46" s="70"/>
      <c r="U46" s="70"/>
      <c r="V46" s="70"/>
      <c r="W46" s="70"/>
      <c r="X46" s="70"/>
      <c r="Y46" s="70"/>
      <c r="Z46" s="70"/>
    </row>
    <row r="47" spans="1:26" x14ac:dyDescent="0.35">
      <c r="A47" s="70"/>
      <c r="B47" s="70"/>
      <c r="C47" s="70"/>
      <c r="D47" s="70"/>
      <c r="E47" s="70"/>
      <c r="F47" s="70"/>
      <c r="G47" s="70"/>
      <c r="H47" s="70"/>
      <c r="I47" s="70"/>
      <c r="J47" s="70"/>
      <c r="K47" s="70"/>
      <c r="L47" s="70"/>
      <c r="M47" s="70"/>
      <c r="N47" s="70"/>
      <c r="O47" s="70"/>
      <c r="P47" s="70"/>
      <c r="Q47" s="70"/>
      <c r="R47" s="70"/>
      <c r="S47" s="70"/>
      <c r="T47" s="70"/>
      <c r="U47" s="70"/>
      <c r="V47" s="70"/>
      <c r="W47" s="70"/>
      <c r="X47" s="70"/>
      <c r="Y47" s="70"/>
      <c r="Z47" s="70"/>
    </row>
    <row r="48" spans="1:26" x14ac:dyDescent="0.35">
      <c r="A48" s="70"/>
      <c r="B48" s="70"/>
      <c r="C48" s="70"/>
      <c r="D48" s="70"/>
      <c r="E48" s="70"/>
      <c r="F48" s="70"/>
      <c r="G48" s="70"/>
      <c r="H48" s="70"/>
      <c r="I48" s="70"/>
      <c r="J48" s="70"/>
      <c r="K48" s="70"/>
      <c r="L48" s="70"/>
      <c r="M48" s="70"/>
      <c r="N48" s="70"/>
      <c r="O48" s="70"/>
      <c r="P48" s="70"/>
      <c r="Q48" s="70"/>
      <c r="R48" s="70"/>
      <c r="S48" s="70"/>
      <c r="T48" s="70"/>
      <c r="U48" s="70"/>
      <c r="V48" s="70"/>
      <c r="W48" s="70"/>
      <c r="X48" s="70"/>
      <c r="Y48" s="70"/>
      <c r="Z48" s="70"/>
    </row>
    <row r="49" spans="1:26" x14ac:dyDescent="0.35">
      <c r="A49" s="70"/>
      <c r="B49" s="70"/>
      <c r="C49" s="70"/>
      <c r="D49" s="70"/>
      <c r="E49" s="70"/>
      <c r="F49" s="70"/>
      <c r="G49" s="70"/>
      <c r="H49" s="70"/>
      <c r="I49" s="70"/>
      <c r="J49" s="70"/>
      <c r="K49" s="70"/>
      <c r="L49" s="70"/>
      <c r="M49" s="70"/>
      <c r="N49" s="70"/>
      <c r="O49" s="70"/>
      <c r="P49" s="70"/>
      <c r="Q49" s="70"/>
      <c r="R49" s="70"/>
      <c r="S49" s="70"/>
      <c r="T49" s="70"/>
      <c r="U49" s="70"/>
      <c r="V49" s="70"/>
      <c r="W49" s="70"/>
      <c r="X49" s="70"/>
      <c r="Y49" s="70"/>
      <c r="Z49" s="70"/>
    </row>
    <row r="50" spans="1:26" x14ac:dyDescent="0.35">
      <c r="A50" s="70"/>
      <c r="B50" s="70"/>
      <c r="C50" s="70"/>
      <c r="D50" s="70"/>
      <c r="E50" s="70"/>
      <c r="F50" s="70"/>
      <c r="G50" s="70"/>
      <c r="H50" s="70"/>
      <c r="I50" s="70"/>
      <c r="J50" s="70"/>
      <c r="K50" s="70"/>
      <c r="L50" s="70"/>
      <c r="M50" s="70"/>
      <c r="N50" s="70"/>
      <c r="O50" s="70"/>
      <c r="P50" s="70"/>
      <c r="Q50" s="70"/>
      <c r="R50" s="70"/>
      <c r="S50" s="70"/>
      <c r="T50" s="70"/>
      <c r="U50" s="70"/>
      <c r="V50" s="70"/>
      <c r="W50" s="70"/>
      <c r="X50" s="70"/>
      <c r="Y50" s="70"/>
      <c r="Z50" s="70"/>
    </row>
    <row r="51" spans="1:26" x14ac:dyDescent="0.35">
      <c r="A51" s="70"/>
      <c r="B51" s="70"/>
      <c r="C51" s="70"/>
      <c r="D51" s="70"/>
      <c r="E51" s="70"/>
      <c r="F51" s="70"/>
      <c r="G51" s="70"/>
      <c r="H51" s="70"/>
      <c r="I51" s="70"/>
      <c r="J51" s="70"/>
      <c r="K51" s="70"/>
      <c r="L51" s="70"/>
      <c r="M51" s="70"/>
      <c r="N51" s="70"/>
      <c r="O51" s="70"/>
      <c r="P51" s="70"/>
      <c r="Q51" s="70"/>
      <c r="R51" s="70"/>
      <c r="S51" s="70"/>
      <c r="T51" s="70"/>
      <c r="U51" s="70"/>
      <c r="V51" s="70"/>
      <c r="W51" s="70"/>
      <c r="X51" s="70"/>
      <c r="Y51" s="70"/>
      <c r="Z51" s="70"/>
    </row>
    <row r="52" spans="1:26" x14ac:dyDescent="0.35">
      <c r="A52" s="70"/>
      <c r="B52" s="70"/>
      <c r="C52" s="70"/>
      <c r="D52" s="70"/>
      <c r="E52" s="70"/>
      <c r="F52" s="70"/>
      <c r="G52" s="70"/>
      <c r="H52" s="70"/>
      <c r="I52" s="70"/>
      <c r="J52" s="70"/>
      <c r="K52" s="70"/>
      <c r="L52" s="70"/>
      <c r="M52" s="70"/>
      <c r="N52" s="70"/>
      <c r="O52" s="70"/>
      <c r="P52" s="70"/>
      <c r="Q52" s="70"/>
      <c r="R52" s="70"/>
      <c r="S52" s="70"/>
      <c r="T52" s="70"/>
      <c r="U52" s="70"/>
      <c r="V52" s="70"/>
      <c r="W52" s="70"/>
      <c r="X52" s="70"/>
      <c r="Y52" s="70"/>
      <c r="Z52" s="70"/>
    </row>
    <row r="53" spans="1:26" x14ac:dyDescent="0.35">
      <c r="A53" s="70"/>
      <c r="B53" s="70"/>
      <c r="C53" s="70"/>
      <c r="D53" s="70"/>
      <c r="E53" s="70"/>
      <c r="F53" s="70"/>
      <c r="G53" s="70"/>
      <c r="H53" s="70"/>
      <c r="I53" s="70"/>
      <c r="J53" s="70"/>
      <c r="K53" s="70"/>
      <c r="L53" s="70"/>
      <c r="M53" s="70"/>
      <c r="N53" s="70"/>
      <c r="O53" s="70"/>
      <c r="P53" s="70"/>
      <c r="Q53" s="70"/>
      <c r="R53" s="70"/>
      <c r="S53" s="70"/>
      <c r="T53" s="70"/>
      <c r="U53" s="70"/>
      <c r="V53" s="70"/>
      <c r="W53" s="70"/>
      <c r="X53" s="70"/>
      <c r="Y53" s="70"/>
      <c r="Z53" s="70"/>
    </row>
    <row r="54" spans="1:26" x14ac:dyDescent="0.35">
      <c r="A54" s="70"/>
      <c r="B54" s="70"/>
      <c r="C54" s="70"/>
      <c r="D54" s="70"/>
      <c r="E54" s="70"/>
      <c r="F54" s="70"/>
      <c r="G54" s="70"/>
      <c r="H54" s="70"/>
      <c r="I54" s="70"/>
      <c r="J54" s="70"/>
      <c r="K54" s="70"/>
      <c r="L54" s="70"/>
      <c r="M54" s="70"/>
      <c r="N54" s="70"/>
      <c r="O54" s="70"/>
      <c r="P54" s="70"/>
      <c r="Q54" s="70"/>
      <c r="R54" s="70"/>
      <c r="S54" s="70"/>
      <c r="T54" s="70"/>
      <c r="U54" s="70"/>
      <c r="V54" s="70"/>
      <c r="W54" s="70"/>
      <c r="X54" s="70"/>
      <c r="Y54" s="70"/>
      <c r="Z54" s="70"/>
    </row>
    <row r="55" spans="1:26" x14ac:dyDescent="0.35">
      <c r="A55" s="70"/>
      <c r="B55" s="70"/>
      <c r="C55" s="70"/>
      <c r="D55" s="70"/>
      <c r="E55" s="70"/>
      <c r="F55" s="70"/>
      <c r="G55" s="70"/>
      <c r="H55" s="70"/>
      <c r="I55" s="70"/>
      <c r="J55" s="70"/>
      <c r="K55" s="70"/>
      <c r="L55" s="70"/>
      <c r="M55" s="70"/>
      <c r="N55" s="70"/>
      <c r="O55" s="70"/>
      <c r="P55" s="70"/>
      <c r="Q55" s="70"/>
      <c r="R55" s="70"/>
      <c r="S55" s="70"/>
      <c r="T55" s="70"/>
      <c r="U55" s="70"/>
      <c r="V55" s="70"/>
      <c r="W55" s="70"/>
      <c r="X55" s="70"/>
      <c r="Y55" s="70"/>
      <c r="Z55" s="70"/>
    </row>
    <row r="56" spans="1:26" x14ac:dyDescent="0.35">
      <c r="A56" s="70"/>
      <c r="B56" s="70"/>
      <c r="C56" s="70"/>
      <c r="D56" s="70"/>
      <c r="E56" s="70"/>
      <c r="F56" s="70"/>
      <c r="G56" s="70"/>
      <c r="H56" s="70"/>
      <c r="I56" s="70"/>
      <c r="J56" s="70"/>
      <c r="K56" s="70"/>
      <c r="L56" s="70"/>
      <c r="M56" s="70"/>
      <c r="N56" s="70"/>
      <c r="O56" s="70"/>
      <c r="P56" s="70"/>
      <c r="Q56" s="70"/>
      <c r="R56" s="70"/>
      <c r="S56" s="70"/>
      <c r="T56" s="70"/>
      <c r="U56" s="70"/>
      <c r="V56" s="70"/>
      <c r="W56" s="70"/>
      <c r="X56" s="70"/>
      <c r="Y56" s="70"/>
      <c r="Z56" s="70"/>
    </row>
    <row r="57" spans="1:26" x14ac:dyDescent="0.35">
      <c r="A57" s="70"/>
      <c r="B57" s="70"/>
      <c r="C57" s="70"/>
      <c r="D57" s="70"/>
      <c r="E57" s="70"/>
      <c r="F57" s="70"/>
      <c r="G57" s="70"/>
      <c r="H57" s="70"/>
      <c r="I57" s="70"/>
      <c r="J57" s="70"/>
      <c r="K57" s="70"/>
      <c r="L57" s="70"/>
      <c r="M57" s="70"/>
      <c r="N57" s="70"/>
      <c r="O57" s="70"/>
      <c r="P57" s="70"/>
      <c r="Q57" s="70"/>
      <c r="R57" s="70"/>
      <c r="S57" s="70"/>
      <c r="T57" s="70"/>
      <c r="U57" s="70"/>
      <c r="V57" s="70"/>
      <c r="W57" s="70"/>
      <c r="X57" s="70"/>
      <c r="Y57" s="70"/>
      <c r="Z57" s="70"/>
    </row>
    <row r="58" spans="1:26" x14ac:dyDescent="0.35">
      <c r="A58" s="70"/>
      <c r="B58" s="70"/>
      <c r="C58" s="70"/>
      <c r="D58" s="70"/>
      <c r="E58" s="70"/>
      <c r="F58" s="70"/>
      <c r="G58" s="70"/>
      <c r="H58" s="70"/>
      <c r="I58" s="70"/>
      <c r="J58" s="70"/>
      <c r="K58" s="70"/>
      <c r="L58" s="70"/>
      <c r="M58" s="70"/>
      <c r="N58" s="70"/>
      <c r="O58" s="70"/>
      <c r="P58" s="70"/>
      <c r="Q58" s="70"/>
      <c r="R58" s="70"/>
      <c r="S58" s="70"/>
      <c r="T58" s="70"/>
      <c r="U58" s="70"/>
      <c r="V58" s="70"/>
      <c r="W58" s="70"/>
      <c r="X58" s="70"/>
      <c r="Y58" s="70"/>
      <c r="Z58" s="70"/>
    </row>
    <row r="59" spans="1:26" x14ac:dyDescent="0.35">
      <c r="A59" s="70"/>
      <c r="B59" s="70"/>
      <c r="C59" s="70"/>
      <c r="D59" s="70"/>
      <c r="E59" s="70"/>
      <c r="F59" s="70"/>
      <c r="G59" s="70"/>
      <c r="H59" s="70"/>
      <c r="I59" s="70"/>
      <c r="J59" s="70"/>
      <c r="K59" s="70"/>
      <c r="L59" s="70"/>
      <c r="M59" s="70"/>
      <c r="N59" s="70"/>
      <c r="O59" s="70"/>
      <c r="P59" s="70"/>
      <c r="Q59" s="70"/>
      <c r="R59" s="70"/>
      <c r="S59" s="70"/>
      <c r="T59" s="70"/>
      <c r="U59" s="70"/>
      <c r="V59" s="70"/>
      <c r="W59" s="70"/>
      <c r="X59" s="70"/>
      <c r="Y59" s="70"/>
      <c r="Z59" s="70"/>
    </row>
    <row r="60" spans="1:26" x14ac:dyDescent="0.35">
      <c r="A60" s="70"/>
      <c r="B60" s="70"/>
      <c r="C60" s="70"/>
      <c r="D60" s="70"/>
      <c r="E60" s="70"/>
      <c r="F60" s="70"/>
      <c r="G60" s="70"/>
      <c r="H60" s="70"/>
      <c r="I60" s="70"/>
      <c r="J60" s="70"/>
      <c r="K60" s="70"/>
      <c r="L60" s="70"/>
      <c r="M60" s="70"/>
      <c r="N60" s="70"/>
      <c r="O60" s="70"/>
      <c r="P60" s="70"/>
      <c r="Q60" s="70"/>
      <c r="R60" s="70"/>
      <c r="S60" s="70"/>
      <c r="T60" s="70"/>
      <c r="U60" s="70"/>
      <c r="V60" s="70"/>
      <c r="W60" s="70"/>
      <c r="X60" s="70"/>
      <c r="Y60" s="70"/>
      <c r="Z60" s="70"/>
    </row>
    <row r="61" spans="1:26" x14ac:dyDescent="0.35">
      <c r="A61" s="70"/>
      <c r="B61" s="70"/>
      <c r="C61" s="70"/>
      <c r="D61" s="70"/>
      <c r="E61" s="70"/>
      <c r="F61" s="70"/>
      <c r="G61" s="70"/>
      <c r="H61" s="70"/>
      <c r="I61" s="70"/>
      <c r="J61" s="70"/>
      <c r="K61" s="70"/>
      <c r="L61" s="70"/>
      <c r="M61" s="70"/>
      <c r="N61" s="70"/>
      <c r="O61" s="70"/>
      <c r="P61" s="70"/>
      <c r="Q61" s="70"/>
      <c r="R61" s="70"/>
      <c r="S61" s="70"/>
      <c r="T61" s="70"/>
      <c r="U61" s="70"/>
      <c r="V61" s="70"/>
      <c r="W61" s="70"/>
      <c r="X61" s="70"/>
      <c r="Y61" s="70"/>
      <c r="Z61" s="70"/>
    </row>
    <row r="62" spans="1:26" x14ac:dyDescent="0.35">
      <c r="A62" s="70"/>
      <c r="B62" s="70"/>
      <c r="C62" s="70"/>
      <c r="D62" s="70"/>
      <c r="E62" s="70"/>
      <c r="F62" s="70"/>
      <c r="G62" s="70"/>
      <c r="H62" s="70"/>
      <c r="I62" s="70"/>
      <c r="J62" s="70"/>
      <c r="K62" s="70"/>
      <c r="L62" s="70"/>
      <c r="M62" s="70"/>
      <c r="N62" s="70"/>
      <c r="O62" s="70"/>
      <c r="P62" s="70"/>
      <c r="Q62" s="70"/>
      <c r="R62" s="70"/>
      <c r="S62" s="70"/>
      <c r="T62" s="70"/>
      <c r="U62" s="70"/>
      <c r="V62" s="70"/>
      <c r="W62" s="70"/>
      <c r="X62" s="70"/>
      <c r="Y62" s="70"/>
      <c r="Z62" s="70"/>
    </row>
    <row r="63" spans="1:26" x14ac:dyDescent="0.35">
      <c r="A63" s="70"/>
      <c r="B63" s="70"/>
      <c r="C63" s="70"/>
      <c r="D63" s="70"/>
      <c r="E63" s="70"/>
      <c r="F63" s="70"/>
      <c r="G63" s="70"/>
      <c r="H63" s="70"/>
      <c r="I63" s="70"/>
      <c r="J63" s="70"/>
      <c r="K63" s="70"/>
      <c r="L63" s="70"/>
      <c r="M63" s="70"/>
      <c r="N63" s="70"/>
      <c r="O63" s="70"/>
      <c r="P63" s="70"/>
      <c r="Q63" s="70"/>
      <c r="R63" s="70"/>
      <c r="S63" s="70"/>
      <c r="T63" s="70"/>
      <c r="U63" s="70"/>
      <c r="V63" s="70"/>
      <c r="W63" s="70"/>
      <c r="X63" s="70"/>
      <c r="Y63" s="70"/>
      <c r="Z63" s="70"/>
    </row>
    <row r="64" spans="1:26" x14ac:dyDescent="0.35">
      <c r="A64" s="70"/>
      <c r="B64" s="70"/>
      <c r="C64" s="70"/>
      <c r="D64" s="70"/>
      <c r="E64" s="70"/>
      <c r="F64" s="70"/>
      <c r="G64" s="70"/>
      <c r="H64" s="70"/>
      <c r="I64" s="70"/>
      <c r="J64" s="70"/>
      <c r="K64" s="70"/>
      <c r="L64" s="70"/>
      <c r="M64" s="70"/>
      <c r="N64" s="70"/>
      <c r="O64" s="70"/>
      <c r="P64" s="70"/>
      <c r="Q64" s="70"/>
      <c r="R64" s="70"/>
      <c r="S64" s="70"/>
      <c r="T64" s="70"/>
      <c r="U64" s="70"/>
      <c r="V64" s="70"/>
      <c r="W64" s="70"/>
      <c r="X64" s="70"/>
      <c r="Y64" s="70"/>
      <c r="Z64" s="70"/>
    </row>
    <row r="65" spans="1:26" x14ac:dyDescent="0.35">
      <c r="A65" s="70"/>
      <c r="B65" s="70"/>
      <c r="C65" s="70"/>
      <c r="D65" s="70"/>
      <c r="E65" s="70"/>
      <c r="F65" s="70"/>
      <c r="G65" s="70"/>
      <c r="H65" s="70"/>
      <c r="I65" s="70"/>
      <c r="J65" s="70"/>
      <c r="K65" s="70"/>
      <c r="L65" s="70"/>
      <c r="M65" s="70"/>
      <c r="N65" s="70"/>
      <c r="O65" s="70"/>
      <c r="P65" s="70"/>
      <c r="Q65" s="70"/>
      <c r="R65" s="70"/>
      <c r="S65" s="70"/>
      <c r="T65" s="70"/>
      <c r="U65" s="70"/>
      <c r="V65" s="70"/>
      <c r="W65" s="70"/>
      <c r="X65" s="70"/>
      <c r="Y65" s="70"/>
      <c r="Z65" s="70"/>
    </row>
    <row r="66" spans="1:26" x14ac:dyDescent="0.35">
      <c r="A66" s="70"/>
      <c r="B66" s="70"/>
      <c r="C66" s="70"/>
      <c r="D66" s="70"/>
      <c r="E66" s="70"/>
      <c r="F66" s="70"/>
      <c r="G66" s="70"/>
      <c r="H66" s="70"/>
      <c r="I66" s="70"/>
      <c r="J66" s="70"/>
      <c r="K66" s="70"/>
      <c r="L66" s="70"/>
      <c r="M66" s="70"/>
      <c r="N66" s="70"/>
      <c r="O66" s="70"/>
      <c r="P66" s="70"/>
      <c r="Q66" s="70"/>
      <c r="R66" s="70"/>
      <c r="S66" s="70"/>
      <c r="T66" s="70"/>
      <c r="U66" s="70"/>
      <c r="V66" s="70"/>
      <c r="W66" s="70"/>
      <c r="X66" s="70"/>
      <c r="Y66" s="70"/>
      <c r="Z66" s="70"/>
    </row>
    <row r="67" spans="1:26" x14ac:dyDescent="0.35">
      <c r="A67" s="70"/>
      <c r="B67" s="70"/>
      <c r="C67" s="70"/>
      <c r="D67" s="70"/>
      <c r="E67" s="70"/>
      <c r="F67" s="70"/>
      <c r="G67" s="70"/>
      <c r="H67" s="70"/>
      <c r="I67" s="70"/>
      <c r="J67" s="70"/>
      <c r="K67" s="70"/>
      <c r="L67" s="70"/>
      <c r="M67" s="70"/>
      <c r="N67" s="70"/>
      <c r="O67" s="70"/>
      <c r="P67" s="70"/>
      <c r="Q67" s="70"/>
      <c r="R67" s="70"/>
      <c r="S67" s="70"/>
      <c r="T67" s="70"/>
      <c r="U67" s="70"/>
      <c r="V67" s="70"/>
      <c r="W67" s="70"/>
      <c r="X67" s="70"/>
      <c r="Y67" s="70"/>
      <c r="Z67" s="70"/>
    </row>
    <row r="68" spans="1:26" x14ac:dyDescent="0.35">
      <c r="A68" s="70"/>
      <c r="B68" s="70"/>
      <c r="C68" s="70"/>
      <c r="D68" s="70"/>
      <c r="E68" s="70"/>
      <c r="F68" s="70"/>
      <c r="G68" s="70"/>
      <c r="H68" s="70"/>
      <c r="I68" s="70"/>
      <c r="J68" s="70"/>
      <c r="K68" s="70"/>
      <c r="L68" s="70"/>
      <c r="M68" s="70"/>
      <c r="N68" s="70"/>
      <c r="O68" s="70"/>
      <c r="P68" s="70"/>
      <c r="Q68" s="70"/>
      <c r="R68" s="70"/>
      <c r="S68" s="70"/>
      <c r="T68" s="70"/>
      <c r="U68" s="70"/>
      <c r="V68" s="70"/>
      <c r="W68" s="70"/>
      <c r="X68" s="70"/>
      <c r="Y68" s="70"/>
      <c r="Z68" s="70"/>
    </row>
    <row r="69" spans="1:26" x14ac:dyDescent="0.35">
      <c r="A69" s="70"/>
      <c r="B69" s="70"/>
      <c r="C69" s="70"/>
      <c r="D69" s="70"/>
      <c r="E69" s="70"/>
      <c r="F69" s="70"/>
      <c r="G69" s="70"/>
      <c r="H69" s="70"/>
      <c r="I69" s="70"/>
      <c r="J69" s="70"/>
      <c r="K69" s="70"/>
      <c r="L69" s="70"/>
      <c r="M69" s="70"/>
      <c r="N69" s="70"/>
      <c r="O69" s="70"/>
      <c r="P69" s="70"/>
      <c r="Q69" s="70"/>
      <c r="R69" s="70"/>
      <c r="S69" s="70"/>
      <c r="T69" s="70"/>
      <c r="U69" s="70"/>
      <c r="V69" s="70"/>
      <c r="W69" s="70"/>
      <c r="X69" s="70"/>
      <c r="Y69" s="70"/>
      <c r="Z69" s="70"/>
    </row>
    <row r="70" spans="1:26" x14ac:dyDescent="0.35">
      <c r="A70" s="70"/>
      <c r="B70" s="70"/>
      <c r="C70" s="70"/>
      <c r="D70" s="70"/>
      <c r="E70" s="70"/>
      <c r="F70" s="70"/>
      <c r="G70" s="70"/>
      <c r="H70" s="70"/>
      <c r="I70" s="70"/>
      <c r="J70" s="70"/>
      <c r="K70" s="70"/>
      <c r="L70" s="70"/>
      <c r="M70" s="70"/>
      <c r="N70" s="70"/>
      <c r="O70" s="70"/>
      <c r="P70" s="70"/>
      <c r="Q70" s="70"/>
      <c r="R70" s="70"/>
      <c r="S70" s="70"/>
      <c r="T70" s="70"/>
      <c r="U70" s="70"/>
      <c r="V70" s="70"/>
      <c r="W70" s="70"/>
      <c r="X70" s="70"/>
      <c r="Y70" s="70"/>
      <c r="Z70" s="70"/>
    </row>
    <row r="71" spans="1:26" x14ac:dyDescent="0.35">
      <c r="A71" s="70"/>
      <c r="B71" s="70"/>
      <c r="C71" s="70"/>
      <c r="D71" s="70"/>
      <c r="E71" s="70"/>
      <c r="F71" s="70"/>
      <c r="G71" s="70"/>
      <c r="H71" s="70"/>
      <c r="I71" s="70"/>
      <c r="J71" s="70"/>
      <c r="K71" s="70"/>
      <c r="L71" s="70"/>
      <c r="M71" s="70"/>
      <c r="N71" s="70"/>
      <c r="O71" s="70"/>
      <c r="P71" s="70"/>
      <c r="Q71" s="70"/>
      <c r="R71" s="70"/>
      <c r="S71" s="70"/>
      <c r="T71" s="70"/>
      <c r="U71" s="70"/>
      <c r="V71" s="70"/>
      <c r="W71" s="70"/>
      <c r="X71" s="70"/>
      <c r="Y71" s="70"/>
      <c r="Z71" s="70"/>
    </row>
    <row r="72" spans="1:26" x14ac:dyDescent="0.35">
      <c r="A72" s="70"/>
      <c r="B72" s="70"/>
      <c r="C72" s="70"/>
      <c r="D72" s="70"/>
      <c r="E72" s="70"/>
      <c r="F72" s="70"/>
      <c r="G72" s="70"/>
      <c r="H72" s="70"/>
      <c r="I72" s="70"/>
      <c r="J72" s="70"/>
      <c r="K72" s="70"/>
      <c r="L72" s="70"/>
      <c r="M72" s="70"/>
      <c r="N72" s="70"/>
      <c r="O72" s="70"/>
      <c r="P72" s="70"/>
      <c r="Q72" s="70"/>
      <c r="R72" s="70"/>
      <c r="S72" s="70"/>
      <c r="T72" s="70"/>
      <c r="U72" s="70"/>
      <c r="V72" s="70"/>
      <c r="W72" s="70"/>
      <c r="X72" s="70"/>
      <c r="Y72" s="70"/>
      <c r="Z72" s="70"/>
    </row>
    <row r="73" spans="1:26" x14ac:dyDescent="0.35">
      <c r="A73" s="70"/>
      <c r="B73" s="70"/>
      <c r="C73" s="70"/>
      <c r="D73" s="70"/>
      <c r="E73" s="70"/>
      <c r="F73" s="70"/>
      <c r="G73" s="70"/>
      <c r="H73" s="70"/>
      <c r="I73" s="70"/>
      <c r="J73" s="70"/>
      <c r="K73" s="70"/>
      <c r="L73" s="70"/>
      <c r="M73" s="70"/>
      <c r="N73" s="70"/>
      <c r="O73" s="70"/>
      <c r="P73" s="70"/>
      <c r="Q73" s="70"/>
      <c r="R73" s="70"/>
      <c r="S73" s="70"/>
      <c r="T73" s="70"/>
      <c r="U73" s="70"/>
      <c r="V73" s="70"/>
      <c r="W73" s="70"/>
      <c r="X73" s="70"/>
      <c r="Y73" s="70"/>
      <c r="Z73" s="70"/>
    </row>
    <row r="74" spans="1:26" x14ac:dyDescent="0.35">
      <c r="A74" s="70"/>
      <c r="B74" s="70"/>
      <c r="C74" s="70"/>
      <c r="D74" s="70"/>
      <c r="E74" s="70"/>
      <c r="F74" s="70"/>
      <c r="G74" s="70"/>
      <c r="H74" s="70"/>
      <c r="I74" s="70"/>
      <c r="J74" s="70"/>
      <c r="K74" s="70"/>
      <c r="L74" s="70"/>
      <c r="M74" s="70"/>
      <c r="N74" s="70"/>
      <c r="O74" s="70"/>
      <c r="P74" s="70"/>
      <c r="Q74" s="70"/>
      <c r="R74" s="70"/>
      <c r="S74" s="70"/>
      <c r="T74" s="70"/>
      <c r="U74" s="70"/>
      <c r="V74" s="70"/>
      <c r="W74" s="70"/>
      <c r="X74" s="70"/>
      <c r="Y74" s="70"/>
      <c r="Z74" s="70"/>
    </row>
    <row r="75" spans="1:26" x14ac:dyDescent="0.35">
      <c r="A75" s="70"/>
      <c r="B75" s="70"/>
      <c r="C75" s="70"/>
      <c r="D75" s="70"/>
      <c r="E75" s="70"/>
      <c r="F75" s="70"/>
      <c r="G75" s="70"/>
      <c r="H75" s="70"/>
      <c r="I75" s="70"/>
      <c r="J75" s="70"/>
      <c r="K75" s="70"/>
      <c r="L75" s="70"/>
      <c r="M75" s="70"/>
      <c r="N75" s="70"/>
      <c r="O75" s="70"/>
      <c r="P75" s="70"/>
      <c r="Q75" s="70"/>
      <c r="R75" s="70"/>
      <c r="S75" s="70"/>
      <c r="T75" s="70"/>
      <c r="U75" s="70"/>
      <c r="V75" s="70"/>
      <c r="W75" s="70"/>
      <c r="X75" s="70"/>
      <c r="Y75" s="70"/>
      <c r="Z75" s="70"/>
    </row>
    <row r="76" spans="1:26" x14ac:dyDescent="0.35">
      <c r="A76" s="70"/>
      <c r="B76" s="70"/>
      <c r="C76" s="70"/>
      <c r="D76" s="70"/>
      <c r="E76" s="70"/>
      <c r="F76" s="70"/>
      <c r="G76" s="70"/>
      <c r="H76" s="70"/>
      <c r="I76" s="70"/>
      <c r="J76" s="70"/>
      <c r="K76" s="70"/>
      <c r="L76" s="70"/>
      <c r="M76" s="70"/>
      <c r="N76" s="70"/>
      <c r="O76" s="70"/>
      <c r="P76" s="70"/>
      <c r="Q76" s="70"/>
      <c r="R76" s="70"/>
      <c r="S76" s="70"/>
      <c r="T76" s="70"/>
      <c r="U76" s="70"/>
      <c r="V76" s="70"/>
      <c r="W76" s="70"/>
      <c r="X76" s="70"/>
      <c r="Y76" s="70"/>
      <c r="Z76" s="70"/>
    </row>
    <row r="77" spans="1:26" x14ac:dyDescent="0.35">
      <c r="A77" s="70"/>
      <c r="B77" s="70"/>
      <c r="C77" s="70"/>
      <c r="D77" s="70"/>
      <c r="E77" s="70"/>
      <c r="F77" s="70"/>
      <c r="G77" s="70"/>
      <c r="H77" s="70"/>
      <c r="I77" s="70"/>
      <c r="J77" s="70"/>
      <c r="K77" s="70"/>
      <c r="L77" s="70"/>
      <c r="M77" s="70"/>
      <c r="N77" s="70"/>
      <c r="O77" s="70"/>
      <c r="P77" s="70"/>
      <c r="Q77" s="70"/>
      <c r="R77" s="70"/>
      <c r="S77" s="70"/>
      <c r="T77" s="70"/>
      <c r="U77" s="70"/>
      <c r="V77" s="70"/>
      <c r="W77" s="70"/>
      <c r="X77" s="70"/>
      <c r="Y77" s="70"/>
      <c r="Z77" s="70"/>
    </row>
    <row r="78" spans="1:26" x14ac:dyDescent="0.35">
      <c r="A78" s="70"/>
      <c r="B78" s="70"/>
      <c r="C78" s="70"/>
      <c r="D78" s="70"/>
      <c r="E78" s="70"/>
      <c r="F78" s="70"/>
      <c r="G78" s="70"/>
      <c r="H78" s="70"/>
      <c r="I78" s="70"/>
      <c r="J78" s="70"/>
      <c r="K78" s="70"/>
      <c r="L78" s="70"/>
      <c r="M78" s="70"/>
      <c r="N78" s="70"/>
      <c r="O78" s="70"/>
      <c r="P78" s="70"/>
      <c r="Q78" s="70"/>
      <c r="R78" s="70"/>
      <c r="S78" s="70"/>
      <c r="T78" s="70"/>
      <c r="U78" s="70"/>
      <c r="V78" s="70"/>
      <c r="W78" s="70"/>
      <c r="X78" s="70"/>
      <c r="Y78" s="70"/>
      <c r="Z78" s="70"/>
    </row>
    <row r="79" spans="1:26" x14ac:dyDescent="0.35">
      <c r="A79" s="70"/>
      <c r="B79" s="70"/>
      <c r="C79" s="70"/>
      <c r="D79" s="70"/>
      <c r="E79" s="70"/>
      <c r="F79" s="70"/>
      <c r="G79" s="70"/>
      <c r="H79" s="70"/>
      <c r="I79" s="70"/>
      <c r="J79" s="70"/>
      <c r="K79" s="70"/>
      <c r="L79" s="70"/>
      <c r="M79" s="70"/>
      <c r="N79" s="70"/>
      <c r="O79" s="70"/>
      <c r="P79" s="70"/>
      <c r="Q79" s="70"/>
      <c r="R79" s="70"/>
      <c r="S79" s="70"/>
      <c r="T79" s="70"/>
      <c r="U79" s="70"/>
      <c r="V79" s="70"/>
      <c r="W79" s="70"/>
      <c r="X79" s="70"/>
      <c r="Y79" s="70"/>
      <c r="Z79" s="70"/>
    </row>
    <row r="80" spans="1:26" x14ac:dyDescent="0.35">
      <c r="A80" s="70"/>
      <c r="B80" s="70"/>
      <c r="C80" s="70"/>
      <c r="D80" s="70"/>
      <c r="E80" s="70"/>
      <c r="F80" s="70"/>
      <c r="G80" s="70"/>
      <c r="H80" s="70"/>
      <c r="I80" s="70"/>
      <c r="J80" s="70"/>
      <c r="K80" s="70"/>
      <c r="L80" s="70"/>
      <c r="M80" s="70"/>
      <c r="N80" s="70"/>
      <c r="O80" s="70"/>
      <c r="P80" s="70"/>
      <c r="Q80" s="70"/>
      <c r="R80" s="70"/>
      <c r="S80" s="70"/>
      <c r="T80" s="70"/>
      <c r="U80" s="70"/>
      <c r="V80" s="70"/>
      <c r="W80" s="70"/>
      <c r="X80" s="70"/>
      <c r="Y80" s="70"/>
      <c r="Z80" s="70"/>
    </row>
    <row r="81" spans="1:26" x14ac:dyDescent="0.35">
      <c r="A81" s="70"/>
      <c r="B81" s="70"/>
      <c r="C81" s="70"/>
      <c r="D81" s="70"/>
      <c r="E81" s="70"/>
      <c r="F81" s="70"/>
      <c r="G81" s="70"/>
      <c r="H81" s="70"/>
      <c r="I81" s="70"/>
      <c r="J81" s="70"/>
      <c r="K81" s="70"/>
      <c r="L81" s="70"/>
      <c r="M81" s="70"/>
      <c r="N81" s="70"/>
      <c r="O81" s="70"/>
      <c r="P81" s="70"/>
      <c r="Q81" s="70"/>
      <c r="R81" s="70"/>
      <c r="S81" s="70"/>
      <c r="T81" s="70"/>
      <c r="U81" s="70"/>
      <c r="V81" s="70"/>
      <c r="W81" s="70"/>
      <c r="X81" s="70"/>
      <c r="Y81" s="70"/>
      <c r="Z81" s="70"/>
    </row>
    <row r="82" spans="1:26" x14ac:dyDescent="0.35">
      <c r="A82" s="70"/>
      <c r="B82" s="70"/>
      <c r="C82" s="70"/>
      <c r="D82" s="70"/>
      <c r="E82" s="70"/>
      <c r="F82" s="70"/>
      <c r="G82" s="70"/>
      <c r="H82" s="70"/>
      <c r="I82" s="70"/>
      <c r="J82" s="70"/>
      <c r="K82" s="70"/>
      <c r="L82" s="70"/>
      <c r="M82" s="70"/>
      <c r="N82" s="70"/>
      <c r="O82" s="70"/>
      <c r="P82" s="70"/>
      <c r="Q82" s="70"/>
      <c r="R82" s="70"/>
      <c r="S82" s="70"/>
      <c r="T82" s="70"/>
      <c r="U82" s="70"/>
      <c r="V82" s="70"/>
      <c r="W82" s="70"/>
      <c r="X82" s="70"/>
      <c r="Y82" s="70"/>
      <c r="Z82" s="70"/>
    </row>
    <row r="83" spans="1:26" x14ac:dyDescent="0.35">
      <c r="A83" s="70"/>
      <c r="B83" s="70"/>
      <c r="C83" s="70"/>
      <c r="D83" s="70"/>
      <c r="E83" s="70"/>
      <c r="F83" s="70"/>
      <c r="G83" s="70"/>
      <c r="H83" s="70"/>
      <c r="I83" s="70"/>
      <c r="J83" s="70"/>
      <c r="K83" s="70"/>
      <c r="L83" s="70"/>
      <c r="M83" s="70"/>
      <c r="N83" s="70"/>
      <c r="O83" s="70"/>
      <c r="P83" s="70"/>
      <c r="Q83" s="70"/>
      <c r="R83" s="70"/>
      <c r="S83" s="70"/>
      <c r="T83" s="70"/>
      <c r="U83" s="70"/>
      <c r="V83" s="70"/>
      <c r="W83" s="70"/>
      <c r="X83" s="70"/>
      <c r="Y83" s="70"/>
      <c r="Z83" s="70"/>
    </row>
    <row r="84" spans="1:26" x14ac:dyDescent="0.35">
      <c r="A84" s="70"/>
      <c r="B84" s="70"/>
      <c r="C84" s="70"/>
      <c r="D84" s="70"/>
      <c r="E84" s="70"/>
      <c r="F84" s="70"/>
      <c r="G84" s="70"/>
      <c r="H84" s="70"/>
      <c r="I84" s="70"/>
      <c r="J84" s="70"/>
      <c r="K84" s="70"/>
      <c r="L84" s="70"/>
      <c r="M84" s="70"/>
      <c r="N84" s="70"/>
      <c r="O84" s="70"/>
      <c r="P84" s="70"/>
      <c r="Q84" s="70"/>
      <c r="R84" s="70"/>
      <c r="S84" s="70"/>
      <c r="T84" s="70"/>
      <c r="U84" s="70"/>
      <c r="V84" s="70"/>
      <c r="W84" s="70"/>
      <c r="X84" s="70"/>
      <c r="Y84" s="70"/>
      <c r="Z84" s="70"/>
    </row>
    <row r="85" spans="1:26" x14ac:dyDescent="0.35">
      <c r="A85" s="70"/>
      <c r="B85" s="70"/>
      <c r="C85" s="70"/>
      <c r="D85" s="70"/>
      <c r="E85" s="70"/>
      <c r="F85" s="70"/>
      <c r="G85" s="70"/>
      <c r="H85" s="70"/>
      <c r="I85" s="70"/>
      <c r="J85" s="70"/>
      <c r="K85" s="70"/>
      <c r="L85" s="70"/>
      <c r="M85" s="70"/>
      <c r="N85" s="70"/>
      <c r="O85" s="70"/>
      <c r="P85" s="70"/>
      <c r="Q85" s="70"/>
      <c r="R85" s="70"/>
      <c r="S85" s="70"/>
      <c r="T85" s="70"/>
      <c r="U85" s="70"/>
      <c r="V85" s="70"/>
      <c r="W85" s="70"/>
      <c r="X85" s="70"/>
      <c r="Y85" s="70"/>
      <c r="Z85" s="70"/>
    </row>
    <row r="86" spans="1:26" x14ac:dyDescent="0.35">
      <c r="A86" s="70"/>
      <c r="B86" s="70"/>
      <c r="C86" s="70"/>
      <c r="D86" s="70"/>
      <c r="E86" s="70"/>
      <c r="F86" s="70"/>
      <c r="G86" s="70"/>
      <c r="H86" s="70"/>
      <c r="I86" s="70"/>
      <c r="J86" s="70"/>
      <c r="K86" s="70"/>
      <c r="L86" s="70"/>
      <c r="M86" s="70"/>
      <c r="N86" s="70"/>
      <c r="O86" s="70"/>
      <c r="P86" s="70"/>
      <c r="Q86" s="70"/>
      <c r="R86" s="70"/>
      <c r="S86" s="70"/>
      <c r="T86" s="70"/>
      <c r="U86" s="70"/>
      <c r="V86" s="70"/>
      <c r="W86" s="70"/>
      <c r="X86" s="70"/>
      <c r="Y86" s="70"/>
      <c r="Z86" s="70"/>
    </row>
    <row r="87" spans="1:26" x14ac:dyDescent="0.35">
      <c r="A87" s="70"/>
      <c r="B87" s="70"/>
      <c r="C87" s="70"/>
      <c r="D87" s="70"/>
      <c r="E87" s="70"/>
      <c r="F87" s="70"/>
      <c r="G87" s="70"/>
      <c r="H87" s="70"/>
      <c r="I87" s="70"/>
      <c r="J87" s="70"/>
      <c r="K87" s="70"/>
      <c r="L87" s="70"/>
      <c r="M87" s="70"/>
      <c r="N87" s="70"/>
      <c r="O87" s="70"/>
      <c r="P87" s="70"/>
      <c r="Q87" s="70"/>
      <c r="R87" s="70"/>
      <c r="S87" s="70"/>
      <c r="T87" s="70"/>
      <c r="U87" s="70"/>
      <c r="V87" s="70"/>
      <c r="W87" s="70"/>
      <c r="X87" s="70"/>
      <c r="Y87" s="70"/>
      <c r="Z87" s="70"/>
    </row>
    <row r="88" spans="1:26" x14ac:dyDescent="0.35">
      <c r="A88" s="70"/>
      <c r="B88" s="70"/>
      <c r="C88" s="70"/>
      <c r="D88" s="70"/>
      <c r="E88" s="70"/>
      <c r="F88" s="70"/>
      <c r="G88" s="70"/>
      <c r="H88" s="70"/>
      <c r="I88" s="70"/>
      <c r="J88" s="70"/>
      <c r="K88" s="70"/>
      <c r="L88" s="70"/>
      <c r="M88" s="70"/>
      <c r="N88" s="70"/>
      <c r="O88" s="70"/>
      <c r="P88" s="70"/>
      <c r="Q88" s="70"/>
      <c r="R88" s="70"/>
      <c r="S88" s="70"/>
      <c r="T88" s="70"/>
      <c r="U88" s="70"/>
      <c r="V88" s="70"/>
      <c r="W88" s="70"/>
      <c r="X88" s="70"/>
      <c r="Y88" s="70"/>
      <c r="Z88" s="70"/>
    </row>
    <row r="89" spans="1:26" x14ac:dyDescent="0.35">
      <c r="A89" s="70"/>
      <c r="B89" s="70"/>
      <c r="C89" s="70"/>
      <c r="D89" s="70"/>
      <c r="E89" s="70"/>
      <c r="F89" s="70"/>
      <c r="G89" s="70"/>
      <c r="H89" s="70"/>
      <c r="I89" s="70"/>
      <c r="J89" s="70"/>
      <c r="K89" s="70"/>
      <c r="L89" s="70"/>
      <c r="M89" s="70"/>
      <c r="N89" s="70"/>
      <c r="O89" s="70"/>
      <c r="P89" s="70"/>
      <c r="Q89" s="70"/>
      <c r="R89" s="70"/>
      <c r="S89" s="70"/>
      <c r="T89" s="70"/>
      <c r="U89" s="70"/>
      <c r="V89" s="70"/>
      <c r="W89" s="70"/>
      <c r="X89" s="70"/>
      <c r="Y89" s="70"/>
      <c r="Z89" s="70"/>
    </row>
    <row r="90" spans="1:26" x14ac:dyDescent="0.35">
      <c r="A90" s="70"/>
      <c r="B90" s="70"/>
      <c r="C90" s="70"/>
      <c r="D90" s="70"/>
      <c r="E90" s="70"/>
      <c r="F90" s="70"/>
      <c r="G90" s="70"/>
      <c r="H90" s="70"/>
      <c r="I90" s="70"/>
      <c r="J90" s="70"/>
      <c r="K90" s="70"/>
      <c r="L90" s="70"/>
      <c r="M90" s="70"/>
      <c r="N90" s="70"/>
      <c r="O90" s="70"/>
      <c r="P90" s="70"/>
      <c r="Q90" s="70"/>
      <c r="R90" s="70"/>
      <c r="S90" s="70"/>
      <c r="T90" s="70"/>
      <c r="U90" s="70"/>
      <c r="V90" s="70"/>
      <c r="W90" s="70"/>
      <c r="X90" s="70"/>
      <c r="Y90" s="70"/>
      <c r="Z90" s="70"/>
    </row>
    <row r="91" spans="1:26" x14ac:dyDescent="0.35">
      <c r="A91" s="70"/>
      <c r="B91" s="70"/>
      <c r="C91" s="70"/>
      <c r="D91" s="70"/>
      <c r="E91" s="70"/>
      <c r="F91" s="70"/>
      <c r="G91" s="70"/>
      <c r="H91" s="70"/>
      <c r="I91" s="70"/>
      <c r="J91" s="70"/>
      <c r="K91" s="70"/>
      <c r="L91" s="70"/>
      <c r="M91" s="70"/>
      <c r="N91" s="70"/>
      <c r="O91" s="70"/>
      <c r="P91" s="70"/>
      <c r="Q91" s="70"/>
      <c r="R91" s="70"/>
      <c r="S91" s="70"/>
      <c r="T91" s="70"/>
      <c r="U91" s="70"/>
      <c r="V91" s="70"/>
      <c r="W91" s="70"/>
      <c r="X91" s="70"/>
      <c r="Y91" s="70"/>
      <c r="Z91" s="70"/>
    </row>
    <row r="92" spans="1:26" x14ac:dyDescent="0.35">
      <c r="A92" s="70"/>
      <c r="B92" s="70"/>
      <c r="C92" s="70"/>
      <c r="D92" s="70"/>
      <c r="E92" s="70"/>
      <c r="F92" s="70"/>
      <c r="G92" s="70"/>
      <c r="H92" s="70"/>
      <c r="I92" s="70"/>
      <c r="J92" s="70"/>
      <c r="K92" s="70"/>
      <c r="L92" s="70"/>
      <c r="M92" s="70"/>
      <c r="N92" s="70"/>
      <c r="O92" s="70"/>
      <c r="P92" s="70"/>
      <c r="Q92" s="70"/>
      <c r="R92" s="70"/>
      <c r="S92" s="70"/>
      <c r="T92" s="70"/>
      <c r="U92" s="70"/>
      <c r="V92" s="70"/>
      <c r="W92" s="70"/>
      <c r="X92" s="70"/>
      <c r="Y92" s="70"/>
      <c r="Z92" s="70"/>
    </row>
    <row r="93" spans="1:26" x14ac:dyDescent="0.35">
      <c r="A93" s="70"/>
      <c r="B93" s="70"/>
      <c r="C93" s="70"/>
      <c r="D93" s="70"/>
      <c r="E93" s="70"/>
      <c r="F93" s="70"/>
      <c r="G93" s="70"/>
      <c r="H93" s="70"/>
      <c r="I93" s="70"/>
      <c r="J93" s="70"/>
      <c r="K93" s="70"/>
      <c r="L93" s="70"/>
      <c r="M93" s="70"/>
      <c r="N93" s="70"/>
      <c r="O93" s="70"/>
      <c r="P93" s="70"/>
      <c r="Q93" s="70"/>
      <c r="R93" s="70"/>
      <c r="S93" s="70"/>
      <c r="T93" s="70"/>
      <c r="U93" s="70"/>
      <c r="V93" s="70"/>
      <c r="W93" s="70"/>
      <c r="X93" s="70"/>
      <c r="Y93" s="70"/>
      <c r="Z93" s="70"/>
    </row>
    <row r="94" spans="1:26" x14ac:dyDescent="0.35">
      <c r="A94" s="70"/>
      <c r="B94" s="70"/>
      <c r="C94" s="70"/>
      <c r="D94" s="70"/>
      <c r="E94" s="70"/>
      <c r="F94" s="70"/>
      <c r="G94" s="70"/>
      <c r="H94" s="70"/>
      <c r="I94" s="70"/>
      <c r="J94" s="70"/>
      <c r="K94" s="70"/>
      <c r="L94" s="70"/>
      <c r="M94" s="70"/>
      <c r="N94" s="70"/>
      <c r="O94" s="70"/>
      <c r="P94" s="70"/>
      <c r="Q94" s="70"/>
      <c r="R94" s="70"/>
      <c r="S94" s="70"/>
      <c r="T94" s="70"/>
      <c r="U94" s="70"/>
      <c r="V94" s="70"/>
      <c r="W94" s="70"/>
      <c r="X94" s="70"/>
      <c r="Y94" s="70"/>
      <c r="Z94" s="70"/>
    </row>
    <row r="95" spans="1:26" x14ac:dyDescent="0.35">
      <c r="A95" s="70"/>
      <c r="B95" s="70"/>
      <c r="C95" s="70"/>
      <c r="D95" s="70"/>
      <c r="E95" s="70"/>
      <c r="F95" s="70"/>
      <c r="G95" s="70"/>
      <c r="H95" s="70"/>
      <c r="I95" s="70"/>
      <c r="J95" s="70"/>
      <c r="K95" s="70"/>
      <c r="L95" s="70"/>
      <c r="M95" s="70"/>
      <c r="N95" s="70"/>
      <c r="O95" s="70"/>
      <c r="P95" s="70"/>
      <c r="Q95" s="70"/>
      <c r="R95" s="70"/>
      <c r="S95" s="70"/>
      <c r="T95" s="70"/>
      <c r="U95" s="70"/>
      <c r="V95" s="70"/>
      <c r="W95" s="70"/>
      <c r="X95" s="70"/>
      <c r="Y95" s="70"/>
      <c r="Z95" s="70"/>
    </row>
    <row r="96" spans="1:26" x14ac:dyDescent="0.35">
      <c r="A96" s="70"/>
      <c r="B96" s="70"/>
      <c r="C96" s="70"/>
      <c r="D96" s="70"/>
      <c r="E96" s="70"/>
      <c r="F96" s="70"/>
      <c r="G96" s="70"/>
      <c r="H96" s="70"/>
      <c r="I96" s="70"/>
      <c r="J96" s="70"/>
      <c r="K96" s="70"/>
      <c r="L96" s="70"/>
      <c r="M96" s="70"/>
      <c r="N96" s="70"/>
      <c r="O96" s="70"/>
      <c r="P96" s="70"/>
      <c r="Q96" s="70"/>
      <c r="R96" s="70"/>
      <c r="S96" s="70"/>
      <c r="T96" s="70"/>
      <c r="U96" s="70"/>
      <c r="V96" s="70"/>
      <c r="W96" s="70"/>
      <c r="X96" s="70"/>
      <c r="Y96" s="70"/>
      <c r="Z96" s="70"/>
    </row>
    <row r="97" spans="1:26" x14ac:dyDescent="0.35">
      <c r="A97" s="70"/>
      <c r="B97" s="70"/>
      <c r="C97" s="70"/>
      <c r="D97" s="70"/>
      <c r="E97" s="70"/>
      <c r="F97" s="70"/>
      <c r="G97" s="70"/>
      <c r="H97" s="70"/>
      <c r="I97" s="70"/>
      <c r="J97" s="70"/>
      <c r="K97" s="70"/>
      <c r="L97" s="70"/>
      <c r="M97" s="70"/>
      <c r="N97" s="70"/>
      <c r="O97" s="70"/>
      <c r="P97" s="70"/>
      <c r="Q97" s="70"/>
      <c r="R97" s="70"/>
      <c r="S97" s="70"/>
      <c r="T97" s="70"/>
      <c r="U97" s="70"/>
      <c r="V97" s="70"/>
      <c r="W97" s="70"/>
      <c r="X97" s="70"/>
      <c r="Y97" s="70"/>
      <c r="Z97" s="70"/>
    </row>
    <row r="98" spans="1:26" x14ac:dyDescent="0.35">
      <c r="A98" s="70"/>
      <c r="B98" s="70"/>
      <c r="C98" s="70"/>
      <c r="D98" s="70"/>
      <c r="E98" s="70"/>
      <c r="F98" s="70"/>
      <c r="G98" s="70"/>
      <c r="H98" s="70"/>
      <c r="I98" s="70"/>
      <c r="J98" s="70"/>
      <c r="K98" s="70"/>
      <c r="L98" s="70"/>
      <c r="M98" s="70"/>
      <c r="N98" s="70"/>
      <c r="O98" s="70"/>
      <c r="P98" s="70"/>
      <c r="Q98" s="70"/>
      <c r="R98" s="70"/>
      <c r="S98" s="70"/>
      <c r="T98" s="70"/>
      <c r="U98" s="70"/>
      <c r="V98" s="70"/>
      <c r="W98" s="70"/>
      <c r="X98" s="70"/>
      <c r="Y98" s="70"/>
      <c r="Z98" s="70"/>
    </row>
    <row r="99" spans="1:26" x14ac:dyDescent="0.35">
      <c r="A99" s="70"/>
      <c r="B99" s="70"/>
      <c r="C99" s="70"/>
      <c r="D99" s="70"/>
      <c r="E99" s="70"/>
      <c r="F99" s="70"/>
      <c r="G99" s="70"/>
      <c r="H99" s="70"/>
      <c r="I99" s="70"/>
      <c r="J99" s="70"/>
      <c r="K99" s="70"/>
      <c r="L99" s="70"/>
      <c r="M99" s="70"/>
      <c r="N99" s="70"/>
      <c r="O99" s="70"/>
      <c r="P99" s="70"/>
      <c r="Q99" s="70"/>
      <c r="R99" s="70"/>
      <c r="S99" s="70"/>
      <c r="T99" s="70"/>
      <c r="U99" s="70"/>
      <c r="V99" s="70"/>
      <c r="W99" s="70"/>
      <c r="X99" s="70"/>
      <c r="Y99" s="70"/>
      <c r="Z99" s="70"/>
    </row>
    <row r="100" spans="1:26" x14ac:dyDescent="0.35">
      <c r="A100" s="70"/>
      <c r="B100" s="70"/>
      <c r="C100" s="70"/>
      <c r="D100" s="70"/>
      <c r="E100" s="70"/>
      <c r="F100" s="70"/>
      <c r="G100" s="70"/>
      <c r="H100" s="70"/>
      <c r="I100" s="70"/>
      <c r="J100" s="70"/>
      <c r="K100" s="70"/>
      <c r="L100" s="70"/>
      <c r="M100" s="70"/>
      <c r="N100" s="70"/>
      <c r="O100" s="70"/>
      <c r="P100" s="70"/>
      <c r="Q100" s="70"/>
      <c r="R100" s="70"/>
      <c r="S100" s="70"/>
      <c r="T100" s="70"/>
      <c r="U100" s="70"/>
      <c r="V100" s="70"/>
      <c r="W100" s="70"/>
      <c r="X100" s="70"/>
      <c r="Y100" s="70"/>
      <c r="Z100" s="70"/>
    </row>
    <row r="101" spans="1:26" x14ac:dyDescent="0.35">
      <c r="A101" s="70"/>
      <c r="B101" s="70"/>
      <c r="C101" s="70"/>
      <c r="D101" s="70"/>
      <c r="E101" s="70"/>
      <c r="F101" s="70"/>
      <c r="G101" s="70"/>
      <c r="H101" s="70"/>
      <c r="I101" s="70"/>
      <c r="J101" s="70"/>
      <c r="K101" s="70"/>
      <c r="L101" s="70"/>
      <c r="M101" s="70"/>
      <c r="N101" s="70"/>
      <c r="O101" s="70"/>
      <c r="P101" s="70"/>
      <c r="Q101" s="70"/>
      <c r="R101" s="70"/>
      <c r="S101" s="70"/>
      <c r="T101" s="70"/>
      <c r="U101" s="70"/>
      <c r="V101" s="70"/>
      <c r="W101" s="70"/>
      <c r="X101" s="70"/>
      <c r="Y101" s="70"/>
      <c r="Z101" s="70"/>
    </row>
    <row r="102" spans="1:26" x14ac:dyDescent="0.35">
      <c r="A102" s="70"/>
      <c r="B102" s="70"/>
      <c r="C102" s="70"/>
      <c r="D102" s="70"/>
      <c r="E102" s="70"/>
      <c r="F102" s="70"/>
      <c r="G102" s="70"/>
      <c r="H102" s="70"/>
      <c r="I102" s="70"/>
      <c r="J102" s="70"/>
      <c r="K102" s="70"/>
      <c r="L102" s="70"/>
      <c r="M102" s="70"/>
      <c r="N102" s="70"/>
      <c r="O102" s="70"/>
      <c r="P102" s="70"/>
      <c r="Q102" s="70"/>
      <c r="R102" s="70"/>
      <c r="S102" s="70"/>
      <c r="T102" s="70"/>
      <c r="U102" s="70"/>
      <c r="V102" s="70"/>
      <c r="W102" s="70"/>
      <c r="X102" s="70"/>
      <c r="Y102" s="70"/>
      <c r="Z102" s="70"/>
    </row>
    <row r="103" spans="1:26" x14ac:dyDescent="0.35">
      <c r="A103" s="70"/>
      <c r="B103" s="70"/>
      <c r="C103" s="70"/>
      <c r="D103" s="70"/>
      <c r="E103" s="70"/>
      <c r="F103" s="70"/>
      <c r="G103" s="70"/>
      <c r="H103" s="70"/>
      <c r="I103" s="70"/>
      <c r="J103" s="70"/>
      <c r="K103" s="70"/>
      <c r="L103" s="70"/>
      <c r="M103" s="70"/>
      <c r="N103" s="70"/>
      <c r="O103" s="70"/>
      <c r="P103" s="70"/>
      <c r="Q103" s="70"/>
      <c r="R103" s="70"/>
      <c r="S103" s="70"/>
      <c r="T103" s="70"/>
      <c r="U103" s="70"/>
      <c r="V103" s="70"/>
      <c r="W103" s="70"/>
      <c r="X103" s="70"/>
      <c r="Y103" s="70"/>
      <c r="Z103" s="70"/>
    </row>
    <row r="104" spans="1:26" x14ac:dyDescent="0.35">
      <c r="A104" s="70"/>
      <c r="B104" s="70"/>
      <c r="C104" s="70"/>
      <c r="D104" s="70"/>
      <c r="E104" s="70"/>
      <c r="F104" s="70"/>
      <c r="G104" s="70"/>
      <c r="H104" s="70"/>
      <c r="I104" s="70"/>
      <c r="J104" s="70"/>
      <c r="K104" s="70"/>
      <c r="L104" s="70"/>
      <c r="M104" s="70"/>
      <c r="N104" s="70"/>
      <c r="O104" s="70"/>
      <c r="P104" s="70"/>
      <c r="Q104" s="70"/>
      <c r="R104" s="70"/>
      <c r="S104" s="70"/>
      <c r="T104" s="70"/>
      <c r="U104" s="70"/>
      <c r="V104" s="70"/>
      <c r="W104" s="70"/>
      <c r="X104" s="70"/>
      <c r="Y104" s="70"/>
      <c r="Z104" s="70"/>
    </row>
    <row r="105" spans="1:26" x14ac:dyDescent="0.35">
      <c r="A105" s="70"/>
      <c r="B105" s="70"/>
      <c r="C105" s="70"/>
      <c r="D105" s="70"/>
      <c r="E105" s="70"/>
      <c r="F105" s="70"/>
      <c r="G105" s="70"/>
      <c r="H105" s="70"/>
      <c r="I105" s="70"/>
      <c r="J105" s="70"/>
      <c r="K105" s="70"/>
      <c r="L105" s="70"/>
      <c r="M105" s="70"/>
      <c r="N105" s="70"/>
      <c r="O105" s="70"/>
      <c r="P105" s="70"/>
      <c r="Q105" s="70"/>
      <c r="R105" s="70"/>
      <c r="S105" s="70"/>
      <c r="T105" s="70"/>
      <c r="U105" s="70"/>
      <c r="V105" s="70"/>
      <c r="W105" s="70"/>
      <c r="X105" s="70"/>
      <c r="Y105" s="70"/>
      <c r="Z105" s="70"/>
    </row>
    <row r="106" spans="1:26" x14ac:dyDescent="0.35">
      <c r="A106" s="70"/>
      <c r="B106" s="70"/>
      <c r="C106" s="70"/>
      <c r="D106" s="70"/>
      <c r="E106" s="70"/>
      <c r="F106" s="70"/>
      <c r="G106" s="70"/>
      <c r="H106" s="70"/>
      <c r="I106" s="70"/>
      <c r="J106" s="70"/>
      <c r="K106" s="70"/>
      <c r="L106" s="70"/>
      <c r="M106" s="70"/>
      <c r="N106" s="70"/>
      <c r="O106" s="70"/>
      <c r="P106" s="70"/>
      <c r="Q106" s="70"/>
      <c r="R106" s="70"/>
      <c r="S106" s="70"/>
      <c r="T106" s="70"/>
      <c r="U106" s="70"/>
      <c r="V106" s="70"/>
      <c r="W106" s="70"/>
      <c r="X106" s="70"/>
      <c r="Y106" s="70"/>
      <c r="Z106" s="70"/>
    </row>
    <row r="107" spans="1:26" x14ac:dyDescent="0.35">
      <c r="A107" s="70"/>
      <c r="B107" s="70"/>
      <c r="C107" s="70"/>
      <c r="D107" s="70"/>
      <c r="E107" s="70"/>
      <c r="F107" s="70"/>
      <c r="G107" s="70"/>
      <c r="H107" s="70"/>
      <c r="I107" s="70"/>
      <c r="J107" s="70"/>
      <c r="K107" s="70"/>
      <c r="L107" s="70"/>
      <c r="M107" s="70"/>
      <c r="N107" s="70"/>
      <c r="O107" s="70"/>
      <c r="P107" s="70"/>
      <c r="Q107" s="70"/>
      <c r="R107" s="70"/>
      <c r="S107" s="70"/>
      <c r="T107" s="70"/>
      <c r="U107" s="70"/>
      <c r="V107" s="70"/>
      <c r="W107" s="70"/>
      <c r="X107" s="70"/>
      <c r="Y107" s="70"/>
      <c r="Z107" s="70"/>
    </row>
    <row r="108" spans="1:26" x14ac:dyDescent="0.35">
      <c r="A108" s="70"/>
      <c r="B108" s="70"/>
      <c r="C108" s="70"/>
      <c r="D108" s="70"/>
      <c r="E108" s="70"/>
      <c r="F108" s="70"/>
      <c r="G108" s="70"/>
      <c r="H108" s="70"/>
      <c r="I108" s="70"/>
      <c r="J108" s="70"/>
      <c r="K108" s="70"/>
      <c r="L108" s="70"/>
      <c r="M108" s="70"/>
      <c r="N108" s="70"/>
      <c r="O108" s="70"/>
      <c r="P108" s="70"/>
      <c r="Q108" s="70"/>
      <c r="R108" s="70"/>
      <c r="S108" s="70"/>
      <c r="T108" s="70"/>
      <c r="U108" s="70"/>
      <c r="V108" s="70"/>
      <c r="W108" s="70"/>
      <c r="X108" s="70"/>
      <c r="Y108" s="70"/>
      <c r="Z108" s="70"/>
    </row>
    <row r="109" spans="1:26" x14ac:dyDescent="0.35">
      <c r="A109" s="70"/>
      <c r="B109" s="70"/>
      <c r="C109" s="70"/>
      <c r="D109" s="70"/>
      <c r="E109" s="70"/>
      <c r="F109" s="70"/>
      <c r="G109" s="70"/>
      <c r="H109" s="70"/>
      <c r="I109" s="70"/>
      <c r="J109" s="70"/>
      <c r="K109" s="70"/>
      <c r="L109" s="70"/>
      <c r="M109" s="70"/>
      <c r="N109" s="70"/>
      <c r="O109" s="70"/>
      <c r="P109" s="70"/>
      <c r="Q109" s="70"/>
      <c r="R109" s="70"/>
      <c r="S109" s="70"/>
      <c r="T109" s="70"/>
      <c r="U109" s="70"/>
      <c r="V109" s="70"/>
      <c r="W109" s="70"/>
      <c r="X109" s="70"/>
      <c r="Y109" s="70"/>
      <c r="Z109" s="70"/>
    </row>
    <row r="110" spans="1:26" x14ac:dyDescent="0.35">
      <c r="A110" s="70"/>
      <c r="B110" s="70"/>
      <c r="C110" s="70"/>
      <c r="D110" s="70"/>
      <c r="E110" s="70"/>
      <c r="F110" s="70"/>
      <c r="G110" s="70"/>
      <c r="H110" s="70"/>
      <c r="I110" s="70"/>
      <c r="J110" s="70"/>
      <c r="K110" s="70"/>
      <c r="L110" s="70"/>
      <c r="M110" s="70"/>
      <c r="N110" s="70"/>
      <c r="O110" s="70"/>
      <c r="P110" s="70"/>
      <c r="Q110" s="70"/>
      <c r="R110" s="70"/>
      <c r="S110" s="70"/>
      <c r="T110" s="70"/>
      <c r="U110" s="70"/>
      <c r="V110" s="70"/>
      <c r="W110" s="70"/>
      <c r="X110" s="70"/>
      <c r="Y110" s="70"/>
      <c r="Z110" s="70"/>
    </row>
    <row r="111" spans="1:26" x14ac:dyDescent="0.35">
      <c r="A111" s="70"/>
      <c r="B111" s="70"/>
      <c r="C111" s="70"/>
      <c r="D111" s="70"/>
      <c r="E111" s="70"/>
      <c r="F111" s="70"/>
      <c r="G111" s="70"/>
      <c r="H111" s="70"/>
      <c r="I111" s="70"/>
      <c r="J111" s="70"/>
      <c r="K111" s="70"/>
      <c r="L111" s="70"/>
      <c r="M111" s="70"/>
      <c r="N111" s="70"/>
      <c r="O111" s="70"/>
      <c r="P111" s="70"/>
      <c r="Q111" s="70"/>
      <c r="R111" s="70"/>
      <c r="S111" s="70"/>
      <c r="T111" s="70"/>
      <c r="U111" s="70"/>
      <c r="V111" s="70"/>
      <c r="W111" s="70"/>
      <c r="X111" s="70"/>
      <c r="Y111" s="70"/>
      <c r="Z111" s="70"/>
    </row>
    <row r="112" spans="1:26" x14ac:dyDescent="0.35">
      <c r="A112" s="70"/>
      <c r="B112" s="70"/>
      <c r="C112" s="70"/>
      <c r="D112" s="70"/>
      <c r="E112" s="70"/>
      <c r="F112" s="70"/>
      <c r="G112" s="70"/>
      <c r="H112" s="70"/>
      <c r="I112" s="70"/>
      <c r="J112" s="70"/>
      <c r="K112" s="70"/>
      <c r="L112" s="70"/>
      <c r="M112" s="70"/>
      <c r="N112" s="70"/>
      <c r="O112" s="70"/>
      <c r="P112" s="70"/>
      <c r="Q112" s="70"/>
      <c r="R112" s="70"/>
      <c r="S112" s="70"/>
      <c r="T112" s="70"/>
      <c r="U112" s="70"/>
      <c r="V112" s="70"/>
      <c r="W112" s="70"/>
      <c r="X112" s="70"/>
      <c r="Y112" s="70"/>
      <c r="Z112" s="70"/>
    </row>
    <row r="113" spans="1:26" x14ac:dyDescent="0.35">
      <c r="A113" s="70"/>
      <c r="B113" s="70"/>
      <c r="C113" s="70"/>
      <c r="D113" s="70"/>
      <c r="E113" s="70"/>
      <c r="F113" s="70"/>
      <c r="G113" s="70"/>
      <c r="H113" s="70"/>
      <c r="I113" s="70"/>
      <c r="J113" s="70"/>
      <c r="K113" s="70"/>
      <c r="L113" s="70"/>
      <c r="M113" s="70"/>
      <c r="N113" s="70"/>
      <c r="O113" s="70"/>
      <c r="P113" s="70"/>
      <c r="Q113" s="70"/>
      <c r="R113" s="70"/>
      <c r="S113" s="70"/>
      <c r="T113" s="70"/>
      <c r="U113" s="70"/>
      <c r="V113" s="70"/>
      <c r="W113" s="70"/>
      <c r="X113" s="70"/>
      <c r="Y113" s="70"/>
      <c r="Z113" s="70"/>
    </row>
    <row r="114" spans="1:26" x14ac:dyDescent="0.35">
      <c r="A114" s="70"/>
      <c r="B114" s="70"/>
      <c r="C114" s="70"/>
      <c r="D114" s="70"/>
      <c r="E114" s="70"/>
      <c r="F114" s="70"/>
      <c r="G114" s="70"/>
      <c r="H114" s="70"/>
      <c r="I114" s="70"/>
      <c r="J114" s="70"/>
      <c r="K114" s="70"/>
      <c r="L114" s="70"/>
      <c r="M114" s="70"/>
      <c r="N114" s="70"/>
      <c r="O114" s="70"/>
      <c r="P114" s="70"/>
      <c r="Q114" s="70"/>
      <c r="R114" s="70"/>
      <c r="S114" s="70"/>
      <c r="T114" s="70"/>
      <c r="U114" s="70"/>
      <c r="V114" s="70"/>
      <c r="W114" s="70"/>
      <c r="X114" s="70"/>
      <c r="Y114" s="70"/>
      <c r="Z114" s="70"/>
    </row>
    <row r="115" spans="1:26" x14ac:dyDescent="0.35">
      <c r="A115" s="70"/>
      <c r="B115" s="70"/>
      <c r="C115" s="70"/>
      <c r="D115" s="70"/>
      <c r="E115" s="70"/>
      <c r="F115" s="70"/>
      <c r="G115" s="70"/>
      <c r="H115" s="70"/>
      <c r="I115" s="70"/>
      <c r="J115" s="70"/>
      <c r="K115" s="70"/>
      <c r="L115" s="70"/>
      <c r="M115" s="70"/>
      <c r="N115" s="70"/>
      <c r="O115" s="70"/>
      <c r="P115" s="70"/>
      <c r="Q115" s="70"/>
      <c r="R115" s="70"/>
      <c r="S115" s="70"/>
      <c r="T115" s="70"/>
      <c r="U115" s="70"/>
      <c r="V115" s="70"/>
      <c r="W115" s="70"/>
      <c r="X115" s="70"/>
      <c r="Y115" s="70"/>
      <c r="Z115" s="70"/>
    </row>
    <row r="116" spans="1:26" x14ac:dyDescent="0.35">
      <c r="A116" s="70"/>
      <c r="B116" s="70"/>
      <c r="C116" s="70"/>
      <c r="D116" s="70"/>
      <c r="E116" s="70"/>
      <c r="F116" s="70"/>
      <c r="G116" s="70"/>
      <c r="H116" s="70"/>
      <c r="I116" s="70"/>
      <c r="J116" s="70"/>
      <c r="K116" s="70"/>
      <c r="L116" s="70"/>
      <c r="M116" s="70"/>
      <c r="N116" s="70"/>
      <c r="O116" s="70"/>
      <c r="P116" s="70"/>
      <c r="Q116" s="70"/>
      <c r="R116" s="70"/>
      <c r="S116" s="70"/>
      <c r="T116" s="70"/>
      <c r="U116" s="70"/>
      <c r="V116" s="70"/>
      <c r="W116" s="70"/>
      <c r="X116" s="70"/>
      <c r="Y116" s="70"/>
      <c r="Z116" s="70"/>
    </row>
    <row r="117" spans="1:26" x14ac:dyDescent="0.35">
      <c r="A117" s="70"/>
      <c r="B117" s="70"/>
      <c r="C117" s="70"/>
      <c r="D117" s="70"/>
      <c r="E117" s="70"/>
      <c r="F117" s="70"/>
      <c r="G117" s="70"/>
      <c r="H117" s="70"/>
      <c r="I117" s="70"/>
      <c r="J117" s="70"/>
      <c r="K117" s="70"/>
      <c r="L117" s="70"/>
      <c r="M117" s="70"/>
      <c r="N117" s="70"/>
      <c r="O117" s="70"/>
      <c r="P117" s="70"/>
      <c r="Q117" s="70"/>
      <c r="R117" s="70"/>
      <c r="S117" s="70"/>
      <c r="T117" s="70"/>
      <c r="U117" s="70"/>
      <c r="V117" s="70"/>
      <c r="W117" s="70"/>
      <c r="X117" s="70"/>
      <c r="Y117" s="70"/>
      <c r="Z117" s="70"/>
    </row>
    <row r="118" spans="1:26" x14ac:dyDescent="0.35">
      <c r="A118" s="70"/>
      <c r="B118" s="70"/>
      <c r="C118" s="70"/>
      <c r="D118" s="70"/>
      <c r="E118" s="70"/>
      <c r="F118" s="70"/>
      <c r="G118" s="70"/>
      <c r="H118" s="70"/>
      <c r="I118" s="70"/>
      <c r="J118" s="70"/>
      <c r="K118" s="70"/>
      <c r="L118" s="70"/>
      <c r="M118" s="70"/>
      <c r="N118" s="70"/>
      <c r="O118" s="70"/>
      <c r="P118" s="70"/>
      <c r="Q118" s="70"/>
      <c r="R118" s="70"/>
      <c r="S118" s="70"/>
      <c r="T118" s="70"/>
      <c r="U118" s="70"/>
      <c r="V118" s="70"/>
      <c r="W118" s="70"/>
      <c r="X118" s="70"/>
      <c r="Y118" s="70"/>
      <c r="Z118" s="70"/>
    </row>
    <row r="119" spans="1:26" x14ac:dyDescent="0.35">
      <c r="A119" s="70"/>
      <c r="B119" s="70"/>
      <c r="C119" s="70"/>
      <c r="D119" s="70"/>
      <c r="E119" s="70"/>
      <c r="F119" s="70"/>
      <c r="G119" s="70"/>
      <c r="H119" s="70"/>
      <c r="I119" s="70"/>
      <c r="J119" s="70"/>
      <c r="K119" s="70"/>
      <c r="L119" s="70"/>
      <c r="M119" s="70"/>
      <c r="N119" s="70"/>
      <c r="O119" s="70"/>
      <c r="P119" s="70"/>
      <c r="Q119" s="70"/>
      <c r="R119" s="70"/>
      <c r="S119" s="70"/>
      <c r="T119" s="70"/>
      <c r="U119" s="70"/>
      <c r="V119" s="70"/>
      <c r="W119" s="70"/>
      <c r="X119" s="70"/>
      <c r="Y119" s="70"/>
      <c r="Z119" s="70"/>
    </row>
    <row r="120" spans="1:26" x14ac:dyDescent="0.35">
      <c r="A120" s="70"/>
      <c r="B120" s="70"/>
      <c r="C120" s="70"/>
      <c r="D120" s="70"/>
      <c r="E120" s="70"/>
      <c r="F120" s="70"/>
      <c r="G120" s="70"/>
      <c r="H120" s="70"/>
      <c r="I120" s="70"/>
      <c r="J120" s="70"/>
      <c r="K120" s="70"/>
      <c r="L120" s="70"/>
      <c r="M120" s="70"/>
      <c r="N120" s="70"/>
      <c r="O120" s="70"/>
      <c r="P120" s="70"/>
      <c r="Q120" s="70"/>
      <c r="R120" s="70"/>
      <c r="S120" s="70"/>
      <c r="T120" s="70"/>
      <c r="U120" s="70"/>
      <c r="V120" s="70"/>
      <c r="W120" s="70"/>
      <c r="X120" s="70"/>
      <c r="Y120" s="70"/>
      <c r="Z120" s="70"/>
    </row>
    <row r="121" spans="1:26" x14ac:dyDescent="0.35">
      <c r="A121" s="70"/>
      <c r="B121" s="70"/>
      <c r="C121" s="70"/>
      <c r="D121" s="70"/>
      <c r="E121" s="70"/>
      <c r="F121" s="70"/>
      <c r="G121" s="70"/>
      <c r="H121" s="70"/>
      <c r="I121" s="70"/>
      <c r="J121" s="70"/>
      <c r="K121" s="70"/>
      <c r="L121" s="70"/>
      <c r="M121" s="70"/>
      <c r="N121" s="70"/>
      <c r="O121" s="70"/>
      <c r="P121" s="70"/>
      <c r="Q121" s="70"/>
      <c r="R121" s="70"/>
      <c r="S121" s="70"/>
      <c r="T121" s="70"/>
      <c r="U121" s="70"/>
      <c r="V121" s="70"/>
      <c r="W121" s="70"/>
      <c r="X121" s="70"/>
      <c r="Y121" s="70"/>
      <c r="Z121" s="70"/>
    </row>
    <row r="122" spans="1:26" x14ac:dyDescent="0.35">
      <c r="A122" s="70"/>
      <c r="B122" s="70"/>
      <c r="C122" s="70"/>
      <c r="D122" s="70"/>
      <c r="E122" s="70"/>
      <c r="F122" s="70"/>
      <c r="G122" s="70"/>
      <c r="H122" s="70"/>
      <c r="I122" s="70"/>
      <c r="J122" s="70"/>
      <c r="K122" s="70"/>
      <c r="L122" s="70"/>
      <c r="M122" s="70"/>
      <c r="N122" s="70"/>
      <c r="O122" s="70"/>
      <c r="P122" s="70"/>
      <c r="Q122" s="70"/>
      <c r="R122" s="70"/>
      <c r="S122" s="70"/>
      <c r="T122" s="70"/>
      <c r="U122" s="70"/>
      <c r="V122" s="70"/>
      <c r="W122" s="70"/>
      <c r="X122" s="70"/>
      <c r="Y122" s="70"/>
      <c r="Z122" s="70"/>
    </row>
    <row r="123" spans="1:26" x14ac:dyDescent="0.35">
      <c r="A123" s="70"/>
      <c r="B123" s="70"/>
      <c r="C123" s="70"/>
      <c r="D123" s="70"/>
      <c r="E123" s="70"/>
      <c r="F123" s="70"/>
      <c r="G123" s="70"/>
      <c r="H123" s="70"/>
      <c r="I123" s="70"/>
      <c r="J123" s="70"/>
      <c r="K123" s="70"/>
      <c r="L123" s="70"/>
      <c r="M123" s="70"/>
      <c r="N123" s="70"/>
      <c r="O123" s="70"/>
      <c r="P123" s="70"/>
      <c r="Q123" s="70"/>
      <c r="R123" s="70"/>
      <c r="S123" s="70"/>
      <c r="T123" s="70"/>
      <c r="U123" s="70"/>
      <c r="V123" s="70"/>
      <c r="W123" s="70"/>
      <c r="X123" s="70"/>
      <c r="Y123" s="70"/>
      <c r="Z123" s="70"/>
    </row>
    <row r="124" spans="1:26" x14ac:dyDescent="0.35">
      <c r="A124" s="70"/>
      <c r="B124" s="70"/>
      <c r="C124" s="70"/>
      <c r="D124" s="70"/>
      <c r="E124" s="70"/>
      <c r="F124" s="70"/>
      <c r="G124" s="70"/>
      <c r="H124" s="70"/>
      <c r="I124" s="70"/>
      <c r="J124" s="70"/>
      <c r="K124" s="70"/>
      <c r="L124" s="70"/>
      <c r="M124" s="70"/>
      <c r="N124" s="70"/>
      <c r="O124" s="70"/>
      <c r="P124" s="70"/>
      <c r="Q124" s="70"/>
      <c r="R124" s="70"/>
      <c r="S124" s="70"/>
      <c r="T124" s="70"/>
      <c r="U124" s="70"/>
      <c r="V124" s="70"/>
      <c r="W124" s="70"/>
      <c r="X124" s="70"/>
      <c r="Y124" s="70"/>
      <c r="Z124" s="70"/>
    </row>
    <row r="125" spans="1:26" x14ac:dyDescent="0.35">
      <c r="A125" s="70"/>
      <c r="B125" s="70"/>
      <c r="C125" s="70"/>
      <c r="D125" s="70"/>
      <c r="E125" s="70"/>
      <c r="F125" s="70"/>
      <c r="G125" s="70"/>
      <c r="H125" s="70"/>
      <c r="I125" s="70"/>
      <c r="J125" s="70"/>
      <c r="K125" s="70"/>
      <c r="L125" s="70"/>
      <c r="M125" s="70"/>
      <c r="N125" s="70"/>
      <c r="O125" s="70"/>
      <c r="P125" s="70"/>
      <c r="Q125" s="70"/>
      <c r="R125" s="70"/>
      <c r="S125" s="70"/>
      <c r="T125" s="70"/>
      <c r="U125" s="70"/>
      <c r="V125" s="70"/>
      <c r="W125" s="70"/>
      <c r="X125" s="70"/>
      <c r="Y125" s="70"/>
      <c r="Z125" s="70"/>
    </row>
    <row r="126" spans="1:26" x14ac:dyDescent="0.35">
      <c r="A126" s="70"/>
      <c r="B126" s="70"/>
      <c r="C126" s="70"/>
      <c r="D126" s="70"/>
      <c r="E126" s="70"/>
      <c r="F126" s="70"/>
      <c r="G126" s="70"/>
      <c r="H126" s="70"/>
      <c r="I126" s="70"/>
      <c r="J126" s="70"/>
      <c r="K126" s="70"/>
      <c r="L126" s="70"/>
      <c r="M126" s="70"/>
      <c r="N126" s="70"/>
      <c r="O126" s="70"/>
      <c r="P126" s="70"/>
      <c r="Q126" s="70"/>
      <c r="R126" s="70"/>
      <c r="S126" s="70"/>
      <c r="T126" s="70"/>
      <c r="U126" s="70"/>
      <c r="V126" s="70"/>
      <c r="W126" s="70"/>
      <c r="X126" s="70"/>
      <c r="Y126" s="70"/>
      <c r="Z126" s="70"/>
    </row>
    <row r="127" spans="1:26" x14ac:dyDescent="0.35">
      <c r="A127" s="70"/>
      <c r="B127" s="70"/>
      <c r="C127" s="70"/>
      <c r="D127" s="70"/>
      <c r="E127" s="70"/>
      <c r="F127" s="70"/>
      <c r="G127" s="70"/>
      <c r="H127" s="70"/>
      <c r="I127" s="70"/>
      <c r="J127" s="70"/>
      <c r="K127" s="70"/>
      <c r="L127" s="70"/>
      <c r="M127" s="70"/>
      <c r="N127" s="70"/>
      <c r="O127" s="70"/>
      <c r="P127" s="70"/>
      <c r="Q127" s="70"/>
      <c r="R127" s="70"/>
      <c r="S127" s="70"/>
      <c r="T127" s="70"/>
      <c r="U127" s="70"/>
      <c r="V127" s="70"/>
      <c r="W127" s="70"/>
      <c r="X127" s="70"/>
      <c r="Y127" s="70"/>
      <c r="Z127" s="70"/>
    </row>
    <row r="128" spans="1:26" x14ac:dyDescent="0.35">
      <c r="A128" s="70"/>
      <c r="B128" s="70"/>
      <c r="C128" s="70"/>
      <c r="D128" s="70"/>
      <c r="E128" s="70"/>
      <c r="F128" s="70"/>
      <c r="G128" s="70"/>
      <c r="H128" s="70"/>
      <c r="I128" s="70"/>
      <c r="J128" s="70"/>
      <c r="K128" s="70"/>
      <c r="L128" s="70"/>
      <c r="M128" s="70"/>
      <c r="N128" s="70"/>
      <c r="O128" s="70"/>
      <c r="P128" s="70"/>
      <c r="Q128" s="70"/>
      <c r="R128" s="70"/>
      <c r="S128" s="70"/>
      <c r="T128" s="70"/>
      <c r="U128" s="70"/>
      <c r="V128" s="70"/>
      <c r="W128" s="70"/>
      <c r="X128" s="70"/>
      <c r="Y128" s="70"/>
      <c r="Z128" s="70"/>
    </row>
    <row r="129" spans="1:26" x14ac:dyDescent="0.35">
      <c r="A129" s="70"/>
      <c r="B129" s="70"/>
      <c r="C129" s="70"/>
      <c r="D129" s="70"/>
      <c r="E129" s="70"/>
      <c r="F129" s="70"/>
      <c r="G129" s="70"/>
      <c r="H129" s="70"/>
      <c r="I129" s="70"/>
      <c r="J129" s="70"/>
      <c r="K129" s="70"/>
      <c r="L129" s="70"/>
      <c r="M129" s="70"/>
      <c r="N129" s="70"/>
      <c r="O129" s="70"/>
      <c r="P129" s="70"/>
      <c r="Q129" s="70"/>
      <c r="R129" s="70"/>
      <c r="S129" s="70"/>
      <c r="T129" s="70"/>
      <c r="U129" s="70"/>
      <c r="V129" s="70"/>
      <c r="W129" s="70"/>
      <c r="X129" s="70"/>
      <c r="Y129" s="70"/>
      <c r="Z129" s="70"/>
    </row>
    <row r="130" spans="1:26" x14ac:dyDescent="0.35">
      <c r="A130" s="70"/>
      <c r="B130" s="70"/>
      <c r="C130" s="70"/>
      <c r="D130" s="70"/>
      <c r="E130" s="70"/>
      <c r="F130" s="70"/>
      <c r="G130" s="70"/>
      <c r="H130" s="70"/>
      <c r="I130" s="70"/>
      <c r="J130" s="70"/>
      <c r="K130" s="70"/>
      <c r="L130" s="70"/>
      <c r="M130" s="70"/>
      <c r="N130" s="70"/>
      <c r="O130" s="70"/>
      <c r="P130" s="70"/>
      <c r="Q130" s="70"/>
      <c r="R130" s="70"/>
      <c r="S130" s="70"/>
      <c r="T130" s="70"/>
      <c r="U130" s="70"/>
      <c r="V130" s="70"/>
      <c r="W130" s="70"/>
      <c r="X130" s="70"/>
      <c r="Y130" s="70"/>
      <c r="Z130" s="70"/>
    </row>
    <row r="131" spans="1:26" x14ac:dyDescent="0.35">
      <c r="A131" s="70"/>
      <c r="B131" s="70"/>
      <c r="C131" s="70"/>
      <c r="D131" s="70"/>
      <c r="E131" s="70"/>
      <c r="F131" s="70"/>
      <c r="G131" s="70"/>
      <c r="H131" s="70"/>
      <c r="I131" s="70"/>
      <c r="J131" s="70"/>
      <c r="K131" s="70"/>
      <c r="L131" s="70"/>
      <c r="M131" s="70"/>
      <c r="N131" s="70"/>
      <c r="O131" s="70"/>
      <c r="P131" s="70"/>
      <c r="Q131" s="70"/>
      <c r="R131" s="70"/>
      <c r="S131" s="70"/>
      <c r="T131" s="70"/>
      <c r="U131" s="70"/>
      <c r="V131" s="70"/>
      <c r="W131" s="70"/>
      <c r="X131" s="70"/>
      <c r="Y131" s="70"/>
      <c r="Z131" s="70"/>
    </row>
    <row r="132" spans="1:26" x14ac:dyDescent="0.35">
      <c r="A132" s="70"/>
      <c r="B132" s="70"/>
      <c r="C132" s="70"/>
      <c r="D132" s="70"/>
      <c r="E132" s="70"/>
      <c r="F132" s="70"/>
      <c r="G132" s="70"/>
      <c r="H132" s="70"/>
      <c r="I132" s="70"/>
      <c r="J132" s="70"/>
      <c r="K132" s="70"/>
      <c r="L132" s="70"/>
      <c r="M132" s="70"/>
      <c r="N132" s="70"/>
      <c r="O132" s="70"/>
      <c r="P132" s="70"/>
      <c r="Q132" s="70"/>
      <c r="R132" s="70"/>
      <c r="S132" s="70"/>
      <c r="T132" s="70"/>
      <c r="U132" s="70"/>
      <c r="V132" s="70"/>
      <c r="W132" s="70"/>
      <c r="X132" s="70"/>
      <c r="Y132" s="70"/>
      <c r="Z132" s="70"/>
    </row>
    <row r="133" spans="1:26" x14ac:dyDescent="0.35">
      <c r="A133" s="70"/>
      <c r="B133" s="70"/>
      <c r="C133" s="70"/>
      <c r="D133" s="70"/>
      <c r="E133" s="70"/>
      <c r="F133" s="70"/>
      <c r="G133" s="70"/>
      <c r="H133" s="70"/>
      <c r="I133" s="70"/>
      <c r="J133" s="70"/>
      <c r="K133" s="70"/>
      <c r="L133" s="70"/>
      <c r="M133" s="70"/>
      <c r="N133" s="70"/>
      <c r="O133" s="70"/>
      <c r="P133" s="70"/>
      <c r="Q133" s="70"/>
      <c r="R133" s="70"/>
      <c r="S133" s="70"/>
      <c r="T133" s="70"/>
      <c r="U133" s="70"/>
      <c r="V133" s="70"/>
      <c r="W133" s="70"/>
      <c r="X133" s="70"/>
      <c r="Y133" s="70"/>
      <c r="Z133" s="70"/>
    </row>
    <row r="134" spans="1:26" x14ac:dyDescent="0.35">
      <c r="A134" s="70"/>
      <c r="B134" s="70"/>
      <c r="C134" s="70"/>
      <c r="D134" s="70"/>
      <c r="E134" s="70"/>
      <c r="F134" s="70"/>
      <c r="G134" s="70"/>
      <c r="H134" s="70"/>
      <c r="I134" s="70"/>
      <c r="J134" s="70"/>
      <c r="K134" s="70"/>
      <c r="L134" s="70"/>
      <c r="M134" s="70"/>
      <c r="N134" s="70"/>
      <c r="O134" s="70"/>
      <c r="P134" s="70"/>
      <c r="Q134" s="70"/>
      <c r="R134" s="70"/>
      <c r="S134" s="70"/>
      <c r="T134" s="70"/>
      <c r="U134" s="70"/>
      <c r="V134" s="70"/>
      <c r="W134" s="70"/>
      <c r="X134" s="70"/>
      <c r="Y134" s="70"/>
      <c r="Z134" s="70"/>
    </row>
    <row r="135" spans="1:26" x14ac:dyDescent="0.35">
      <c r="A135" s="70"/>
      <c r="B135" s="70"/>
      <c r="C135" s="70"/>
      <c r="D135" s="70"/>
      <c r="E135" s="70"/>
      <c r="F135" s="70"/>
      <c r="G135" s="70"/>
      <c r="H135" s="70"/>
      <c r="I135" s="70"/>
      <c r="J135" s="70"/>
      <c r="K135" s="70"/>
      <c r="L135" s="70"/>
      <c r="M135" s="70"/>
      <c r="N135" s="70"/>
      <c r="O135" s="70"/>
      <c r="P135" s="70"/>
      <c r="Q135" s="70"/>
      <c r="R135" s="70"/>
      <c r="S135" s="70"/>
      <c r="T135" s="70"/>
      <c r="U135" s="70"/>
      <c r="V135" s="70"/>
      <c r="W135" s="70"/>
      <c r="X135" s="70"/>
      <c r="Y135" s="70"/>
      <c r="Z135" s="70"/>
    </row>
    <row r="136" spans="1:26" x14ac:dyDescent="0.35">
      <c r="A136" s="70"/>
      <c r="B136" s="70"/>
      <c r="C136" s="70"/>
      <c r="D136" s="70"/>
      <c r="E136" s="70"/>
      <c r="F136" s="70"/>
      <c r="G136" s="70"/>
      <c r="H136" s="70"/>
      <c r="I136" s="70"/>
      <c r="J136" s="70"/>
      <c r="K136" s="70"/>
      <c r="L136" s="70"/>
      <c r="M136" s="70"/>
      <c r="N136" s="70"/>
      <c r="O136" s="70"/>
      <c r="P136" s="70"/>
      <c r="Q136" s="70"/>
      <c r="R136" s="70"/>
      <c r="S136" s="70"/>
      <c r="T136" s="70"/>
      <c r="U136" s="70"/>
      <c r="V136" s="70"/>
      <c r="W136" s="70"/>
      <c r="X136" s="70"/>
      <c r="Y136" s="70"/>
      <c r="Z136" s="70"/>
    </row>
    <row r="137" spans="1:26" x14ac:dyDescent="0.35">
      <c r="A137" s="70"/>
      <c r="B137" s="70"/>
      <c r="C137" s="70"/>
      <c r="D137" s="70"/>
      <c r="E137" s="70"/>
      <c r="F137" s="70"/>
      <c r="G137" s="70"/>
      <c r="H137" s="70"/>
      <c r="I137" s="70"/>
      <c r="J137" s="70"/>
      <c r="K137" s="70"/>
      <c r="L137" s="70"/>
      <c r="M137" s="70"/>
      <c r="N137" s="70"/>
      <c r="O137" s="70"/>
      <c r="P137" s="70"/>
      <c r="Q137" s="70"/>
      <c r="R137" s="70"/>
      <c r="S137" s="70"/>
      <c r="T137" s="70"/>
      <c r="U137" s="70"/>
      <c r="V137" s="70"/>
      <c r="W137" s="70"/>
      <c r="X137" s="70"/>
      <c r="Y137" s="70"/>
      <c r="Z137" s="70"/>
    </row>
    <row r="138" spans="1:26" x14ac:dyDescent="0.35">
      <c r="A138" s="70"/>
      <c r="B138" s="70"/>
      <c r="C138" s="70"/>
      <c r="D138" s="70"/>
      <c r="E138" s="70"/>
      <c r="F138" s="70"/>
      <c r="G138" s="70"/>
      <c r="H138" s="70"/>
      <c r="I138" s="70"/>
      <c r="J138" s="70"/>
      <c r="K138" s="70"/>
      <c r="L138" s="70"/>
      <c r="M138" s="70"/>
      <c r="N138" s="70"/>
      <c r="O138" s="70"/>
      <c r="P138" s="70"/>
      <c r="Q138" s="70"/>
      <c r="R138" s="70"/>
      <c r="S138" s="70"/>
      <c r="T138" s="70"/>
      <c r="U138" s="70"/>
      <c r="V138" s="70"/>
      <c r="W138" s="70"/>
      <c r="X138" s="70"/>
      <c r="Y138" s="70"/>
      <c r="Z138" s="70"/>
    </row>
    <row r="139" spans="1:26" x14ac:dyDescent="0.35">
      <c r="A139" s="70"/>
      <c r="B139" s="70"/>
      <c r="C139" s="70"/>
      <c r="D139" s="70"/>
      <c r="E139" s="70"/>
      <c r="F139" s="70"/>
      <c r="G139" s="70"/>
      <c r="H139" s="70"/>
      <c r="I139" s="70"/>
      <c r="J139" s="70"/>
      <c r="K139" s="70"/>
      <c r="L139" s="70"/>
      <c r="M139" s="70"/>
      <c r="N139" s="70"/>
      <c r="O139" s="70"/>
      <c r="P139" s="70"/>
      <c r="Q139" s="70"/>
      <c r="R139" s="70"/>
      <c r="S139" s="70"/>
      <c r="T139" s="70"/>
      <c r="U139" s="70"/>
      <c r="V139" s="70"/>
      <c r="W139" s="70"/>
      <c r="X139" s="70"/>
      <c r="Y139" s="70"/>
      <c r="Z139" s="70"/>
    </row>
    <row r="140" spans="1:26" x14ac:dyDescent="0.35">
      <c r="A140" s="70"/>
      <c r="B140" s="70"/>
      <c r="C140" s="70"/>
      <c r="D140" s="70"/>
      <c r="E140" s="70"/>
      <c r="F140" s="70"/>
      <c r="G140" s="70"/>
      <c r="H140" s="70"/>
      <c r="I140" s="70"/>
      <c r="J140" s="70"/>
      <c r="K140" s="70"/>
      <c r="L140" s="70"/>
      <c r="M140" s="70"/>
      <c r="N140" s="70"/>
      <c r="O140" s="70"/>
      <c r="P140" s="70"/>
      <c r="Q140" s="70"/>
      <c r="R140" s="70"/>
      <c r="S140" s="70"/>
      <c r="T140" s="70"/>
      <c r="U140" s="70"/>
      <c r="V140" s="70"/>
      <c r="W140" s="70"/>
      <c r="X140" s="70"/>
      <c r="Y140" s="70"/>
      <c r="Z140" s="70"/>
    </row>
    <row r="141" spans="1:26" x14ac:dyDescent="0.35">
      <c r="A141" s="70"/>
      <c r="B141" s="70"/>
      <c r="C141" s="70"/>
      <c r="D141" s="70"/>
      <c r="E141" s="70"/>
      <c r="F141" s="70"/>
      <c r="G141" s="70"/>
      <c r="H141" s="70"/>
      <c r="I141" s="70"/>
      <c r="J141" s="70"/>
      <c r="K141" s="70"/>
      <c r="L141" s="70"/>
      <c r="M141" s="70"/>
      <c r="N141" s="70"/>
      <c r="O141" s="70"/>
      <c r="P141" s="70"/>
      <c r="Q141" s="70"/>
      <c r="R141" s="70"/>
      <c r="S141" s="70"/>
      <c r="T141" s="70"/>
      <c r="U141" s="70"/>
      <c r="V141" s="70"/>
      <c r="W141" s="70"/>
      <c r="X141" s="70"/>
      <c r="Y141" s="70"/>
      <c r="Z141" s="70"/>
    </row>
    <row r="142" spans="1:26" x14ac:dyDescent="0.35">
      <c r="A142" s="70"/>
      <c r="B142" s="70"/>
      <c r="C142" s="70"/>
      <c r="D142" s="70"/>
      <c r="E142" s="70"/>
      <c r="F142" s="70"/>
      <c r="G142" s="70"/>
      <c r="H142" s="70"/>
      <c r="I142" s="70"/>
      <c r="J142" s="70"/>
      <c r="K142" s="70"/>
      <c r="L142" s="70"/>
      <c r="M142" s="70"/>
      <c r="N142" s="70"/>
      <c r="O142" s="70"/>
      <c r="P142" s="70"/>
      <c r="Q142" s="70"/>
      <c r="R142" s="70"/>
      <c r="S142" s="70"/>
      <c r="T142" s="70"/>
      <c r="U142" s="70"/>
      <c r="V142" s="70"/>
      <c r="W142" s="70"/>
      <c r="X142" s="70"/>
      <c r="Y142" s="70"/>
      <c r="Z142" s="70"/>
    </row>
    <row r="143" spans="1:26" x14ac:dyDescent="0.35">
      <c r="A143" s="70"/>
      <c r="B143" s="70"/>
      <c r="C143" s="70"/>
      <c r="D143" s="70"/>
      <c r="E143" s="70"/>
      <c r="F143" s="70"/>
      <c r="G143" s="70"/>
      <c r="H143" s="70"/>
      <c r="I143" s="70"/>
      <c r="J143" s="70"/>
      <c r="K143" s="70"/>
      <c r="L143" s="70"/>
      <c r="M143" s="70"/>
      <c r="N143" s="70"/>
      <c r="O143" s="70"/>
      <c r="P143" s="70"/>
      <c r="Q143" s="70"/>
      <c r="R143" s="70"/>
      <c r="S143" s="70"/>
      <c r="T143" s="70"/>
      <c r="U143" s="70"/>
      <c r="V143" s="70"/>
      <c r="W143" s="70"/>
      <c r="X143" s="70"/>
      <c r="Y143" s="70"/>
      <c r="Z143" s="70"/>
    </row>
    <row r="144" spans="1:26" x14ac:dyDescent="0.35">
      <c r="A144" s="70"/>
      <c r="B144" s="70"/>
      <c r="C144" s="70"/>
      <c r="D144" s="70"/>
      <c r="E144" s="70"/>
      <c r="F144" s="70"/>
      <c r="G144" s="70"/>
      <c r="H144" s="70"/>
      <c r="I144" s="70"/>
      <c r="J144" s="70"/>
      <c r="K144" s="70"/>
      <c r="L144" s="70"/>
      <c r="M144" s="70"/>
      <c r="N144" s="70"/>
      <c r="O144" s="70"/>
      <c r="P144" s="70"/>
      <c r="Q144" s="70"/>
      <c r="R144" s="70"/>
      <c r="S144" s="70"/>
      <c r="T144" s="70"/>
      <c r="U144" s="70"/>
      <c r="V144" s="70"/>
      <c r="W144" s="70"/>
      <c r="X144" s="70"/>
      <c r="Y144" s="70"/>
      <c r="Z144" s="70"/>
    </row>
    <row r="145" spans="1:26" x14ac:dyDescent="0.35">
      <c r="A145" s="70"/>
      <c r="B145" s="70"/>
      <c r="C145" s="70"/>
      <c r="D145" s="70"/>
      <c r="E145" s="70"/>
      <c r="F145" s="70"/>
      <c r="G145" s="70"/>
      <c r="H145" s="70"/>
      <c r="I145" s="70"/>
      <c r="J145" s="70"/>
      <c r="K145" s="70"/>
      <c r="L145" s="70"/>
      <c r="M145" s="70"/>
      <c r="N145" s="70"/>
      <c r="O145" s="70"/>
      <c r="P145" s="70"/>
      <c r="Q145" s="70"/>
      <c r="R145" s="70"/>
      <c r="S145" s="70"/>
      <c r="T145" s="70"/>
      <c r="U145" s="70"/>
      <c r="V145" s="70"/>
      <c r="W145" s="70"/>
      <c r="X145" s="70"/>
      <c r="Y145" s="70"/>
      <c r="Z145" s="70"/>
    </row>
    <row r="146" spans="1:26" x14ac:dyDescent="0.35">
      <c r="A146" s="70"/>
      <c r="B146" s="70"/>
      <c r="C146" s="70"/>
      <c r="D146" s="70"/>
      <c r="E146" s="70"/>
      <c r="F146" s="70"/>
      <c r="G146" s="70"/>
      <c r="H146" s="70"/>
      <c r="I146" s="70"/>
      <c r="J146" s="70"/>
      <c r="K146" s="70"/>
      <c r="L146" s="70"/>
      <c r="M146" s="70"/>
      <c r="N146" s="70"/>
      <c r="O146" s="70"/>
      <c r="P146" s="70"/>
      <c r="Q146" s="70"/>
      <c r="R146" s="70"/>
      <c r="S146" s="70"/>
      <c r="T146" s="70"/>
      <c r="U146" s="70"/>
      <c r="V146" s="70"/>
      <c r="W146" s="70"/>
      <c r="X146" s="70"/>
      <c r="Y146" s="70"/>
      <c r="Z146" s="70"/>
    </row>
    <row r="147" spans="1:26" x14ac:dyDescent="0.35">
      <c r="A147" s="70"/>
      <c r="B147" s="70"/>
      <c r="C147" s="70"/>
      <c r="D147" s="70"/>
      <c r="E147" s="70"/>
      <c r="F147" s="70"/>
      <c r="G147" s="70"/>
      <c r="H147" s="70"/>
      <c r="I147" s="70"/>
      <c r="J147" s="70"/>
      <c r="K147" s="70"/>
      <c r="L147" s="70"/>
      <c r="M147" s="70"/>
      <c r="N147" s="70"/>
      <c r="O147" s="70"/>
      <c r="P147" s="70"/>
      <c r="Q147" s="70"/>
      <c r="R147" s="70"/>
      <c r="S147" s="70"/>
      <c r="T147" s="70"/>
      <c r="U147" s="70"/>
      <c r="V147" s="70"/>
      <c r="W147" s="70"/>
      <c r="X147" s="70"/>
      <c r="Y147" s="70"/>
      <c r="Z147" s="70"/>
    </row>
    <row r="148" spans="1:26" x14ac:dyDescent="0.35">
      <c r="A148" s="70"/>
      <c r="B148" s="70"/>
      <c r="C148" s="70"/>
      <c r="D148" s="70"/>
      <c r="E148" s="70"/>
      <c r="F148" s="70"/>
      <c r="G148" s="70"/>
      <c r="H148" s="70"/>
      <c r="I148" s="70"/>
      <c r="J148" s="70"/>
      <c r="K148" s="70"/>
      <c r="L148" s="70"/>
      <c r="M148" s="70"/>
      <c r="N148" s="70"/>
      <c r="O148" s="70"/>
      <c r="P148" s="70"/>
      <c r="Q148" s="70"/>
      <c r="R148" s="70"/>
      <c r="S148" s="70"/>
      <c r="T148" s="70"/>
      <c r="U148" s="70"/>
      <c r="V148" s="70"/>
      <c r="W148" s="70"/>
      <c r="X148" s="70"/>
      <c r="Y148" s="70"/>
      <c r="Z148" s="70"/>
    </row>
    <row r="149" spans="1:26" x14ac:dyDescent="0.35">
      <c r="A149" s="70"/>
      <c r="B149" s="70"/>
      <c r="C149" s="70"/>
      <c r="D149" s="70"/>
      <c r="E149" s="70"/>
      <c r="F149" s="70"/>
      <c r="G149" s="70"/>
      <c r="H149" s="70"/>
      <c r="I149" s="70"/>
      <c r="J149" s="70"/>
      <c r="K149" s="70"/>
      <c r="L149" s="70"/>
      <c r="M149" s="70"/>
      <c r="N149" s="70"/>
      <c r="O149" s="70"/>
      <c r="P149" s="70"/>
      <c r="Q149" s="70"/>
      <c r="R149" s="70"/>
      <c r="S149" s="70"/>
      <c r="T149" s="70"/>
      <c r="U149" s="70"/>
      <c r="V149" s="70"/>
      <c r="W149" s="70"/>
      <c r="X149" s="70"/>
      <c r="Y149" s="70"/>
      <c r="Z149" s="70"/>
    </row>
    <row r="150" spans="1:26" x14ac:dyDescent="0.35">
      <c r="A150" s="70"/>
      <c r="B150" s="70"/>
      <c r="C150" s="70"/>
      <c r="D150" s="70"/>
      <c r="E150" s="70"/>
      <c r="F150" s="70"/>
      <c r="G150" s="70"/>
      <c r="H150" s="70"/>
      <c r="I150" s="70"/>
      <c r="J150" s="70"/>
      <c r="K150" s="70"/>
      <c r="L150" s="70"/>
      <c r="M150" s="70"/>
      <c r="N150" s="70"/>
      <c r="O150" s="70"/>
      <c r="P150" s="70"/>
      <c r="Q150" s="70"/>
      <c r="R150" s="70"/>
      <c r="S150" s="70"/>
      <c r="T150" s="70"/>
      <c r="U150" s="70"/>
      <c r="V150" s="70"/>
      <c r="W150" s="70"/>
      <c r="X150" s="70"/>
      <c r="Y150" s="70"/>
      <c r="Z150" s="70"/>
    </row>
  </sheetData>
  <sheetProtection algorithmName="SHA-512" hashValue="bJpgLWJysXw5YMSuhTBD5JKBxybkGhCsr9wPC5GqePM51lTHaccmR5mkyjdorws8gqIZQ0tM+gGaTQ8sk+kUHA==" saltValue="Z7GCJU+DX+CrldSEs6lWgg==" spinCount="100000" sheet="1" selectLockedCells="1" selectUnlockedCells="1"/>
  <pageMargins left="0.7" right="0.7" top="0.75" bottom="0.75" header="0.3" footer="0.3"/>
  <pageSetup orientation="portrait" horizontalDpi="0"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O90"/>
  <sheetViews>
    <sheetView workbookViewId="0"/>
  </sheetViews>
  <sheetFormatPr defaultRowHeight="14.5" x14ac:dyDescent="0.35"/>
  <cols>
    <col min="1" max="1" width="19.6328125" bestFit="1" customWidth="1"/>
    <col min="3" max="3" width="2.1796875" style="56" customWidth="1"/>
    <col min="4" max="4" width="14.6328125" customWidth="1"/>
    <col min="5" max="5" width="15.6328125" customWidth="1"/>
    <col min="6" max="6" width="43.6328125" customWidth="1"/>
    <col min="7" max="7" width="7.36328125" style="118" bestFit="1" customWidth="1"/>
    <col min="8" max="8" width="2.1796875" customWidth="1"/>
    <col min="9" max="9" width="11.6328125" customWidth="1"/>
    <col min="10" max="10" width="7.1796875" customWidth="1"/>
    <col min="11" max="11" width="15.6328125" customWidth="1"/>
    <col min="12" max="13" width="7.1796875" customWidth="1"/>
    <col min="14" max="14" width="8.6328125" customWidth="1"/>
    <col min="15" max="15" width="7.6328125" customWidth="1"/>
  </cols>
  <sheetData>
    <row r="1" spans="1:15" ht="15" thickBot="1" x14ac:dyDescent="0.4"/>
    <row r="2" spans="1:15" ht="29" x14ac:dyDescent="0.35">
      <c r="I2" s="66" t="s">
        <v>162</v>
      </c>
      <c r="J2" s="67" t="s">
        <v>163</v>
      </c>
      <c r="K2" s="7" t="s">
        <v>131</v>
      </c>
      <c r="L2" s="8" t="s">
        <v>113</v>
      </c>
      <c r="M2" s="9" t="s">
        <v>114</v>
      </c>
      <c r="N2" s="68" t="s">
        <v>164</v>
      </c>
      <c r="O2" s="10" t="s">
        <v>115</v>
      </c>
    </row>
    <row r="3" spans="1:15" x14ac:dyDescent="0.35">
      <c r="A3" s="5" t="s">
        <v>47</v>
      </c>
      <c r="B3" s="5">
        <f>L3</f>
        <v>1</v>
      </c>
      <c r="D3" s="5" t="s">
        <v>132</v>
      </c>
      <c r="E3" s="5" t="s">
        <v>165</v>
      </c>
      <c r="F3" s="5" t="s">
        <v>196</v>
      </c>
      <c r="G3" s="119">
        <f>N3</f>
        <v>5</v>
      </c>
      <c r="I3" s="11" t="s">
        <v>10</v>
      </c>
      <c r="J3" s="59" t="s">
        <v>116</v>
      </c>
      <c r="K3" s="12" t="s">
        <v>165</v>
      </c>
      <c r="L3" s="13">
        <v>1</v>
      </c>
      <c r="M3" s="14">
        <v>200</v>
      </c>
      <c r="N3" s="15">
        <v>5</v>
      </c>
      <c r="O3" s="16"/>
    </row>
    <row r="4" spans="1:15" x14ac:dyDescent="0.35">
      <c r="A4" s="5" t="s">
        <v>48</v>
      </c>
      <c r="B4" s="6">
        <f>N3</f>
        <v>5</v>
      </c>
      <c r="C4" s="57"/>
      <c r="D4" s="6" t="s">
        <v>133</v>
      </c>
      <c r="E4" s="6" t="s">
        <v>166</v>
      </c>
      <c r="F4" s="6" t="s">
        <v>197</v>
      </c>
      <c r="G4" s="119">
        <f>N4</f>
        <v>4.5</v>
      </c>
      <c r="I4" s="17"/>
      <c r="J4" s="60" t="s">
        <v>117</v>
      </c>
      <c r="K4" s="18" t="s">
        <v>166</v>
      </c>
      <c r="L4" s="19">
        <f>M3+1</f>
        <v>201</v>
      </c>
      <c r="M4" s="20">
        <v>500</v>
      </c>
      <c r="N4" s="21">
        <f>$N$3*O4</f>
        <v>4.5</v>
      </c>
      <c r="O4" s="22">
        <v>0.9</v>
      </c>
    </row>
    <row r="5" spans="1:15" x14ac:dyDescent="0.35">
      <c r="A5" s="5" t="s">
        <v>49</v>
      </c>
      <c r="B5" s="5">
        <f>L4</f>
        <v>201</v>
      </c>
      <c r="D5" s="5" t="s">
        <v>134</v>
      </c>
      <c r="E5" s="5" t="s">
        <v>167</v>
      </c>
      <c r="F5" s="5" t="s">
        <v>198</v>
      </c>
      <c r="G5" s="119">
        <f>N5</f>
        <v>4.25</v>
      </c>
      <c r="I5" s="17"/>
      <c r="J5" s="60" t="s">
        <v>118</v>
      </c>
      <c r="K5" s="18" t="s">
        <v>167</v>
      </c>
      <c r="L5" s="19">
        <f>M4+1</f>
        <v>501</v>
      </c>
      <c r="M5" s="20">
        <v>1000</v>
      </c>
      <c r="N5" s="21">
        <f>$N$3*O5</f>
        <v>4.25</v>
      </c>
      <c r="O5" s="22">
        <v>0.85</v>
      </c>
    </row>
    <row r="6" spans="1:15" x14ac:dyDescent="0.35">
      <c r="A6" s="5" t="s">
        <v>50</v>
      </c>
      <c r="B6" s="6">
        <f>N4</f>
        <v>4.5</v>
      </c>
      <c r="C6" s="57"/>
      <c r="D6" s="6" t="s">
        <v>135</v>
      </c>
      <c r="E6" s="6" t="s">
        <v>168</v>
      </c>
      <c r="F6" s="6" t="s">
        <v>199</v>
      </c>
      <c r="G6" s="119">
        <f>N6</f>
        <v>3.75</v>
      </c>
      <c r="I6" s="17"/>
      <c r="J6" s="60" t="s">
        <v>119</v>
      </c>
      <c r="K6" s="18" t="s">
        <v>168</v>
      </c>
      <c r="L6" s="19">
        <f>M5+1</f>
        <v>1001</v>
      </c>
      <c r="M6" s="20">
        <v>2500</v>
      </c>
      <c r="N6" s="21">
        <f>$N$3*O6</f>
        <v>3.75</v>
      </c>
      <c r="O6" s="22">
        <v>0.75</v>
      </c>
    </row>
    <row r="7" spans="1:15" x14ac:dyDescent="0.35">
      <c r="A7" s="5" t="s">
        <v>51</v>
      </c>
      <c r="B7" s="5">
        <f>L5</f>
        <v>501</v>
      </c>
      <c r="D7" s="5" t="s">
        <v>136</v>
      </c>
      <c r="E7" s="5" t="s">
        <v>169</v>
      </c>
      <c r="F7" s="5" t="s">
        <v>200</v>
      </c>
      <c r="G7" s="119">
        <f>N7</f>
        <v>2.5</v>
      </c>
      <c r="I7" s="23"/>
      <c r="J7" s="61" t="s">
        <v>120</v>
      </c>
      <c r="K7" s="24" t="s">
        <v>169</v>
      </c>
      <c r="L7" s="25">
        <f>M6+1</f>
        <v>2501</v>
      </c>
      <c r="M7" s="26">
        <v>10000</v>
      </c>
      <c r="N7" s="27">
        <f>$N$3*O7</f>
        <v>2.5</v>
      </c>
      <c r="O7" s="28">
        <v>0.5</v>
      </c>
    </row>
    <row r="8" spans="1:15" x14ac:dyDescent="0.35">
      <c r="A8" s="5" t="s">
        <v>52</v>
      </c>
      <c r="B8" s="6">
        <f>N5</f>
        <v>4.25</v>
      </c>
      <c r="C8" s="57"/>
      <c r="D8" s="5" t="s">
        <v>241</v>
      </c>
      <c r="E8" s="5" t="s">
        <v>239</v>
      </c>
      <c r="F8" s="5" t="s">
        <v>239</v>
      </c>
      <c r="G8" s="119" t="s">
        <v>240</v>
      </c>
      <c r="I8" s="29" t="s">
        <v>11</v>
      </c>
      <c r="J8" s="63" t="s">
        <v>116</v>
      </c>
      <c r="K8" s="30" t="s">
        <v>170</v>
      </c>
      <c r="L8" s="31">
        <v>1</v>
      </c>
      <c r="M8" s="32">
        <v>20</v>
      </c>
      <c r="N8" s="33">
        <v>20</v>
      </c>
      <c r="O8" s="34"/>
    </row>
    <row r="9" spans="1:15" x14ac:dyDescent="0.35">
      <c r="A9" s="5" t="s">
        <v>53</v>
      </c>
      <c r="B9" s="5">
        <f>L6</f>
        <v>1001</v>
      </c>
      <c r="D9" s="54" t="s">
        <v>137</v>
      </c>
      <c r="E9" s="54" t="s">
        <v>170</v>
      </c>
      <c r="F9" s="54" t="s">
        <v>201</v>
      </c>
      <c r="G9" s="108">
        <f>N8</f>
        <v>20</v>
      </c>
      <c r="I9" s="29"/>
      <c r="J9" s="63" t="s">
        <v>117</v>
      </c>
      <c r="K9" s="35" t="s">
        <v>171</v>
      </c>
      <c r="L9" s="36">
        <v>21</v>
      </c>
      <c r="M9" s="37">
        <v>50</v>
      </c>
      <c r="N9" s="33">
        <f>$N$8*O9</f>
        <v>18</v>
      </c>
      <c r="O9" s="34">
        <v>0.9</v>
      </c>
    </row>
    <row r="10" spans="1:15" x14ac:dyDescent="0.35">
      <c r="A10" s="5" t="s">
        <v>55</v>
      </c>
      <c r="B10" s="6">
        <f>N6</f>
        <v>3.75</v>
      </c>
      <c r="C10" s="57"/>
      <c r="D10" s="55" t="s">
        <v>138</v>
      </c>
      <c r="E10" s="55" t="s">
        <v>171</v>
      </c>
      <c r="F10" s="55" t="s">
        <v>202</v>
      </c>
      <c r="G10" s="108">
        <f>N9</f>
        <v>18</v>
      </c>
      <c r="I10" s="29"/>
      <c r="J10" s="63" t="s">
        <v>118</v>
      </c>
      <c r="K10" s="35" t="s">
        <v>172</v>
      </c>
      <c r="L10" s="36">
        <v>51</v>
      </c>
      <c r="M10" s="37">
        <v>100</v>
      </c>
      <c r="N10" s="33">
        <f>$N$8*O10</f>
        <v>17</v>
      </c>
      <c r="O10" s="34">
        <v>0.85</v>
      </c>
    </row>
    <row r="11" spans="1:15" x14ac:dyDescent="0.35">
      <c r="A11" s="5" t="s">
        <v>56</v>
      </c>
      <c r="B11" s="5">
        <f>L7</f>
        <v>2501</v>
      </c>
      <c r="D11" s="54" t="s">
        <v>139</v>
      </c>
      <c r="E11" s="54" t="s">
        <v>172</v>
      </c>
      <c r="F11" s="54" t="s">
        <v>203</v>
      </c>
      <c r="G11" s="108">
        <f>N10</f>
        <v>17</v>
      </c>
      <c r="I11" s="29"/>
      <c r="J11" s="63" t="s">
        <v>119</v>
      </c>
      <c r="K11" s="35" t="s">
        <v>173</v>
      </c>
      <c r="L11" s="36">
        <v>101</v>
      </c>
      <c r="M11" s="37">
        <v>300</v>
      </c>
      <c r="N11" s="33">
        <f>$N$8*O11</f>
        <v>15</v>
      </c>
      <c r="O11" s="34">
        <v>0.75</v>
      </c>
    </row>
    <row r="12" spans="1:15" x14ac:dyDescent="0.35">
      <c r="A12" s="5" t="s">
        <v>57</v>
      </c>
      <c r="B12" s="77">
        <f>M7</f>
        <v>10000</v>
      </c>
      <c r="C12" s="58"/>
      <c r="D12" s="55" t="s">
        <v>140</v>
      </c>
      <c r="E12" s="55" t="s">
        <v>173</v>
      </c>
      <c r="F12" s="55" t="s">
        <v>204</v>
      </c>
      <c r="G12" s="108">
        <f>N11</f>
        <v>15</v>
      </c>
      <c r="I12" s="29"/>
      <c r="J12" s="63" t="s">
        <v>120</v>
      </c>
      <c r="K12" s="38" t="s">
        <v>174</v>
      </c>
      <c r="L12" s="39">
        <v>301</v>
      </c>
      <c r="M12" s="40">
        <v>1000</v>
      </c>
      <c r="N12" s="33">
        <f>$N$8*O12</f>
        <v>10</v>
      </c>
      <c r="O12" s="41">
        <v>0.5</v>
      </c>
    </row>
    <row r="13" spans="1:15" x14ac:dyDescent="0.35">
      <c r="A13" s="5" t="s">
        <v>54</v>
      </c>
      <c r="B13" s="6">
        <f>N7</f>
        <v>2.5</v>
      </c>
      <c r="C13" s="57"/>
      <c r="D13" s="54" t="s">
        <v>141</v>
      </c>
      <c r="E13" s="54" t="s">
        <v>174</v>
      </c>
      <c r="F13" s="54" t="s">
        <v>205</v>
      </c>
      <c r="G13" s="108">
        <f>N12</f>
        <v>10</v>
      </c>
      <c r="I13" s="11" t="s">
        <v>12</v>
      </c>
      <c r="J13" s="59" t="s">
        <v>116</v>
      </c>
      <c r="K13" s="12" t="s">
        <v>175</v>
      </c>
      <c r="L13" s="13">
        <v>1</v>
      </c>
      <c r="M13" s="14">
        <v>20</v>
      </c>
      <c r="N13" s="15">
        <v>50</v>
      </c>
      <c r="O13" s="16"/>
    </row>
    <row r="14" spans="1:15" x14ac:dyDescent="0.35">
      <c r="A14" s="54" t="s">
        <v>58</v>
      </c>
      <c r="B14" s="54">
        <f>L8</f>
        <v>1</v>
      </c>
      <c r="D14" s="54" t="s">
        <v>243</v>
      </c>
      <c r="E14" s="54" t="s">
        <v>239</v>
      </c>
      <c r="F14" s="54" t="s">
        <v>239</v>
      </c>
      <c r="G14" s="108" t="s">
        <v>240</v>
      </c>
      <c r="I14" s="17"/>
      <c r="J14" s="60" t="s">
        <v>117</v>
      </c>
      <c r="K14" s="18" t="s">
        <v>176</v>
      </c>
      <c r="L14" s="19">
        <v>21</v>
      </c>
      <c r="M14" s="20">
        <v>50</v>
      </c>
      <c r="N14" s="21">
        <f>$N$13*O14</f>
        <v>45</v>
      </c>
      <c r="O14" s="22">
        <v>0.9</v>
      </c>
    </row>
    <row r="15" spans="1:15" x14ac:dyDescent="0.35">
      <c r="A15" s="54" t="s">
        <v>59</v>
      </c>
      <c r="B15" s="55">
        <f>N8</f>
        <v>20</v>
      </c>
      <c r="C15" s="57"/>
      <c r="D15" s="5" t="s">
        <v>142</v>
      </c>
      <c r="E15" s="5" t="s">
        <v>175</v>
      </c>
      <c r="F15" s="5" t="s">
        <v>206</v>
      </c>
      <c r="G15" s="119">
        <f>N13</f>
        <v>50</v>
      </c>
      <c r="I15" s="17"/>
      <c r="J15" s="60" t="s">
        <v>118</v>
      </c>
      <c r="K15" s="18" t="s">
        <v>177</v>
      </c>
      <c r="L15" s="19">
        <v>51</v>
      </c>
      <c r="M15" s="20">
        <v>100</v>
      </c>
      <c r="N15" s="21">
        <f>$N$13*O15</f>
        <v>42.5</v>
      </c>
      <c r="O15" s="22">
        <v>0.85</v>
      </c>
    </row>
    <row r="16" spans="1:15" x14ac:dyDescent="0.35">
      <c r="A16" s="54" t="s">
        <v>60</v>
      </c>
      <c r="B16" s="54">
        <f>L9</f>
        <v>21</v>
      </c>
      <c r="D16" s="6" t="s">
        <v>143</v>
      </c>
      <c r="E16" s="6" t="s">
        <v>176</v>
      </c>
      <c r="F16" s="6" t="s">
        <v>207</v>
      </c>
      <c r="G16" s="119">
        <f>N14</f>
        <v>45</v>
      </c>
      <c r="I16" s="17"/>
      <c r="J16" s="60" t="s">
        <v>119</v>
      </c>
      <c r="K16" s="18" t="s">
        <v>178</v>
      </c>
      <c r="L16" s="19">
        <v>101</v>
      </c>
      <c r="M16" s="20">
        <v>300</v>
      </c>
      <c r="N16" s="21">
        <f>$N$13*O16</f>
        <v>37.5</v>
      </c>
      <c r="O16" s="22">
        <v>0.75</v>
      </c>
    </row>
    <row r="17" spans="1:15" x14ac:dyDescent="0.35">
      <c r="A17" s="54" t="s">
        <v>61</v>
      </c>
      <c r="B17" s="55">
        <f>N9</f>
        <v>18</v>
      </c>
      <c r="C17" s="57"/>
      <c r="D17" s="5" t="s">
        <v>144</v>
      </c>
      <c r="E17" s="5" t="s">
        <v>177</v>
      </c>
      <c r="F17" s="5" t="s">
        <v>208</v>
      </c>
      <c r="G17" s="119">
        <f>N15</f>
        <v>42.5</v>
      </c>
      <c r="I17" s="23"/>
      <c r="J17" s="61" t="s">
        <v>120</v>
      </c>
      <c r="K17" s="24" t="s">
        <v>179</v>
      </c>
      <c r="L17" s="25">
        <v>301</v>
      </c>
      <c r="M17" s="26">
        <v>1000</v>
      </c>
      <c r="N17" s="27">
        <f>$N$13*O17</f>
        <v>25</v>
      </c>
      <c r="O17" s="28">
        <v>0.5</v>
      </c>
    </row>
    <row r="18" spans="1:15" x14ac:dyDescent="0.35">
      <c r="A18" s="54" t="s">
        <v>62</v>
      </c>
      <c r="B18" s="54">
        <f>L10</f>
        <v>51</v>
      </c>
      <c r="D18" s="6" t="s">
        <v>145</v>
      </c>
      <c r="E18" s="6" t="s">
        <v>178</v>
      </c>
      <c r="F18" s="6" t="s">
        <v>209</v>
      </c>
      <c r="G18" s="119">
        <f>N16</f>
        <v>37.5</v>
      </c>
      <c r="I18" s="42" t="s">
        <v>13</v>
      </c>
      <c r="J18" s="62" t="s">
        <v>116</v>
      </c>
      <c r="K18" s="30" t="s">
        <v>180</v>
      </c>
      <c r="L18" s="31">
        <v>1</v>
      </c>
      <c r="M18" s="32">
        <v>20</v>
      </c>
      <c r="N18" s="43">
        <v>70</v>
      </c>
      <c r="O18" s="44"/>
    </row>
    <row r="19" spans="1:15" x14ac:dyDescent="0.35">
      <c r="A19" s="54" t="s">
        <v>63</v>
      </c>
      <c r="B19" s="55">
        <f>N10</f>
        <v>17</v>
      </c>
      <c r="C19" s="57"/>
      <c r="D19" s="5" t="s">
        <v>146</v>
      </c>
      <c r="E19" s="5" t="s">
        <v>179</v>
      </c>
      <c r="F19" s="5" t="s">
        <v>210</v>
      </c>
      <c r="G19" s="119">
        <f>N17</f>
        <v>25</v>
      </c>
      <c r="I19" s="29"/>
      <c r="J19" s="63" t="s">
        <v>117</v>
      </c>
      <c r="K19" s="35" t="s">
        <v>181</v>
      </c>
      <c r="L19" s="36">
        <v>21</v>
      </c>
      <c r="M19" s="37">
        <v>50</v>
      </c>
      <c r="N19" s="33">
        <f>$N$18*O19</f>
        <v>63</v>
      </c>
      <c r="O19" s="34">
        <v>0.9</v>
      </c>
    </row>
    <row r="20" spans="1:15" x14ac:dyDescent="0.35">
      <c r="A20" s="54" t="s">
        <v>64</v>
      </c>
      <c r="B20" s="54">
        <f>L11</f>
        <v>101</v>
      </c>
      <c r="D20" s="5" t="s">
        <v>242</v>
      </c>
      <c r="E20" s="5" t="s">
        <v>239</v>
      </c>
      <c r="F20" s="5" t="s">
        <v>239</v>
      </c>
      <c r="G20" s="119" t="s">
        <v>240</v>
      </c>
      <c r="I20" s="29"/>
      <c r="J20" s="63" t="s">
        <v>118</v>
      </c>
      <c r="K20" s="35" t="s">
        <v>182</v>
      </c>
      <c r="L20" s="36">
        <v>51</v>
      </c>
      <c r="M20" s="37">
        <v>100</v>
      </c>
      <c r="N20" s="33">
        <f>$N$18*O20</f>
        <v>59.5</v>
      </c>
      <c r="O20" s="34">
        <v>0.85</v>
      </c>
    </row>
    <row r="21" spans="1:15" x14ac:dyDescent="0.35">
      <c r="A21" s="54" t="s">
        <v>65</v>
      </c>
      <c r="B21" s="55">
        <f>N11</f>
        <v>15</v>
      </c>
      <c r="C21" s="57"/>
      <c r="D21" s="54" t="s">
        <v>147</v>
      </c>
      <c r="E21" s="54" t="s">
        <v>180</v>
      </c>
      <c r="F21" s="54" t="s">
        <v>211</v>
      </c>
      <c r="G21" s="108">
        <f>N18</f>
        <v>70</v>
      </c>
      <c r="I21" s="29"/>
      <c r="J21" s="63" t="s">
        <v>119</v>
      </c>
      <c r="K21" s="35" t="s">
        <v>183</v>
      </c>
      <c r="L21" s="36">
        <v>101</v>
      </c>
      <c r="M21" s="37">
        <v>300</v>
      </c>
      <c r="N21" s="33">
        <f>$N$18*O21</f>
        <v>52.5</v>
      </c>
      <c r="O21" s="34">
        <v>0.75</v>
      </c>
    </row>
    <row r="22" spans="1:15" x14ac:dyDescent="0.35">
      <c r="A22" s="54" t="s">
        <v>66</v>
      </c>
      <c r="B22" s="54">
        <f>L12</f>
        <v>301</v>
      </c>
      <c r="D22" s="55" t="s">
        <v>148</v>
      </c>
      <c r="E22" s="55" t="s">
        <v>181</v>
      </c>
      <c r="F22" s="55" t="s">
        <v>212</v>
      </c>
      <c r="G22" s="108">
        <f>N19</f>
        <v>63</v>
      </c>
      <c r="I22" s="45"/>
      <c r="J22" s="64" t="s">
        <v>120</v>
      </c>
      <c r="K22" s="38" t="s">
        <v>184</v>
      </c>
      <c r="L22" s="39">
        <v>301</v>
      </c>
      <c r="M22" s="40">
        <v>1000</v>
      </c>
      <c r="N22" s="46">
        <f>$N$18*O22</f>
        <v>35</v>
      </c>
      <c r="O22" s="41">
        <v>0.5</v>
      </c>
    </row>
    <row r="23" spans="1:15" x14ac:dyDescent="0.35">
      <c r="A23" s="54" t="s">
        <v>67</v>
      </c>
      <c r="B23" s="76">
        <f>M12</f>
        <v>1000</v>
      </c>
      <c r="C23" s="58"/>
      <c r="D23" s="54" t="s">
        <v>149</v>
      </c>
      <c r="E23" s="54" t="s">
        <v>182</v>
      </c>
      <c r="F23" s="54" t="s">
        <v>213</v>
      </c>
      <c r="G23" s="108">
        <f>N20</f>
        <v>59.5</v>
      </c>
      <c r="I23" s="17" t="s">
        <v>14</v>
      </c>
      <c r="J23" s="60" t="s">
        <v>116</v>
      </c>
      <c r="K23" s="18" t="s">
        <v>185</v>
      </c>
      <c r="L23" s="19">
        <v>1</v>
      </c>
      <c r="M23" s="20">
        <v>20</v>
      </c>
      <c r="N23" s="21">
        <v>120</v>
      </c>
      <c r="O23" s="22"/>
    </row>
    <row r="24" spans="1:15" x14ac:dyDescent="0.35">
      <c r="A24" s="54" t="s">
        <v>68</v>
      </c>
      <c r="B24" s="55">
        <f>N12</f>
        <v>10</v>
      </c>
      <c r="C24" s="57"/>
      <c r="D24" s="55" t="s">
        <v>151</v>
      </c>
      <c r="E24" s="55" t="s">
        <v>183</v>
      </c>
      <c r="F24" s="55" t="s">
        <v>214</v>
      </c>
      <c r="G24" s="108">
        <f>N21</f>
        <v>52.5</v>
      </c>
      <c r="I24" s="17"/>
      <c r="J24" s="60" t="s">
        <v>117</v>
      </c>
      <c r="K24" s="18" t="s">
        <v>186</v>
      </c>
      <c r="L24" s="19">
        <f>M23+1</f>
        <v>21</v>
      </c>
      <c r="M24" s="20">
        <v>50</v>
      </c>
      <c r="N24" s="21">
        <f>$N$23*O24</f>
        <v>108</v>
      </c>
      <c r="O24" s="22">
        <v>0.9</v>
      </c>
    </row>
    <row r="25" spans="1:15" x14ac:dyDescent="0.35">
      <c r="A25" s="5" t="s">
        <v>69</v>
      </c>
      <c r="B25" s="5">
        <f>L13</f>
        <v>1</v>
      </c>
      <c r="D25" s="54" t="s">
        <v>150</v>
      </c>
      <c r="E25" s="54" t="s">
        <v>184</v>
      </c>
      <c r="F25" s="54" t="s">
        <v>215</v>
      </c>
      <c r="G25" s="108">
        <f>N22</f>
        <v>35</v>
      </c>
      <c r="I25" s="17"/>
      <c r="J25" s="60" t="s">
        <v>118</v>
      </c>
      <c r="K25" s="18" t="s">
        <v>187</v>
      </c>
      <c r="L25" s="19">
        <f>M24+1</f>
        <v>51</v>
      </c>
      <c r="M25" s="20">
        <v>100</v>
      </c>
      <c r="N25" s="21">
        <f>$N$23*O25</f>
        <v>102</v>
      </c>
      <c r="O25" s="22">
        <v>0.85</v>
      </c>
    </row>
    <row r="26" spans="1:15" x14ac:dyDescent="0.35">
      <c r="A26" s="5" t="s">
        <v>70</v>
      </c>
      <c r="B26" s="6">
        <f>G15</f>
        <v>50</v>
      </c>
      <c r="C26" s="57"/>
      <c r="D26" s="54" t="s">
        <v>238</v>
      </c>
      <c r="E26" s="54" t="s">
        <v>239</v>
      </c>
      <c r="F26" s="54" t="s">
        <v>239</v>
      </c>
      <c r="G26" s="108" t="s">
        <v>240</v>
      </c>
      <c r="I26" s="17"/>
      <c r="J26" s="60" t="s">
        <v>119</v>
      </c>
      <c r="K26" s="18" t="s">
        <v>188</v>
      </c>
      <c r="L26" s="19">
        <f>M25+1</f>
        <v>101</v>
      </c>
      <c r="M26" s="20">
        <v>300</v>
      </c>
      <c r="N26" s="21">
        <f>$N$23*O26</f>
        <v>90</v>
      </c>
      <c r="O26" s="22">
        <v>0.75</v>
      </c>
    </row>
    <row r="27" spans="1:15" x14ac:dyDescent="0.35">
      <c r="A27" s="5" t="s">
        <v>71</v>
      </c>
      <c r="B27" s="5">
        <f>L14</f>
        <v>21</v>
      </c>
      <c r="D27" s="5" t="s">
        <v>152</v>
      </c>
      <c r="E27" s="5" t="s">
        <v>185</v>
      </c>
      <c r="F27" s="5" t="s">
        <v>216</v>
      </c>
      <c r="G27" s="119">
        <f>N23</f>
        <v>120</v>
      </c>
      <c r="I27" s="17"/>
      <c r="J27" s="60" t="s">
        <v>120</v>
      </c>
      <c r="K27" s="18" t="s">
        <v>189</v>
      </c>
      <c r="L27" s="19">
        <f>M26+1</f>
        <v>301</v>
      </c>
      <c r="M27" s="20">
        <v>1000</v>
      </c>
      <c r="N27" s="21">
        <f>$N$23*O27</f>
        <v>60</v>
      </c>
      <c r="O27" s="22">
        <v>0.5</v>
      </c>
    </row>
    <row r="28" spans="1:15" x14ac:dyDescent="0.35">
      <c r="A28" s="5" t="s">
        <v>72</v>
      </c>
      <c r="B28" s="6">
        <f>N14</f>
        <v>45</v>
      </c>
      <c r="C28" s="57"/>
      <c r="D28" s="5" t="s">
        <v>153</v>
      </c>
      <c r="E28" s="6" t="s">
        <v>186</v>
      </c>
      <c r="F28" s="6" t="s">
        <v>217</v>
      </c>
      <c r="G28" s="119">
        <f>N24</f>
        <v>108</v>
      </c>
      <c r="I28" s="42" t="s">
        <v>15</v>
      </c>
      <c r="J28" s="62" t="s">
        <v>116</v>
      </c>
      <c r="K28" s="30" t="s">
        <v>190</v>
      </c>
      <c r="L28" s="31">
        <v>1</v>
      </c>
      <c r="M28" s="32">
        <v>20</v>
      </c>
      <c r="N28" s="43">
        <v>225</v>
      </c>
      <c r="O28" s="44"/>
    </row>
    <row r="29" spans="1:15" x14ac:dyDescent="0.35">
      <c r="A29" s="5" t="s">
        <v>73</v>
      </c>
      <c r="B29" s="5">
        <f>L15</f>
        <v>51</v>
      </c>
      <c r="D29" s="5" t="s">
        <v>154</v>
      </c>
      <c r="E29" s="5" t="s">
        <v>187</v>
      </c>
      <c r="F29" s="5" t="s">
        <v>218</v>
      </c>
      <c r="G29" s="119">
        <f>N25</f>
        <v>102</v>
      </c>
      <c r="I29" s="29"/>
      <c r="J29" s="63" t="s">
        <v>117</v>
      </c>
      <c r="K29" s="35" t="s">
        <v>191</v>
      </c>
      <c r="L29" s="36">
        <f>M28+1</f>
        <v>21</v>
      </c>
      <c r="M29" s="37">
        <v>50</v>
      </c>
      <c r="N29" s="33">
        <f>$N$28*O29</f>
        <v>202.5</v>
      </c>
      <c r="O29" s="34">
        <v>0.9</v>
      </c>
    </row>
    <row r="30" spans="1:15" x14ac:dyDescent="0.35">
      <c r="A30" s="5" t="s">
        <v>74</v>
      </c>
      <c r="B30" s="6">
        <f>N15</f>
        <v>42.5</v>
      </c>
      <c r="C30" s="57"/>
      <c r="D30" s="5" t="s">
        <v>155</v>
      </c>
      <c r="E30" s="6" t="s">
        <v>188</v>
      </c>
      <c r="F30" s="6" t="s">
        <v>219</v>
      </c>
      <c r="G30" s="119">
        <f>N26</f>
        <v>90</v>
      </c>
      <c r="I30" s="29"/>
      <c r="J30" s="63" t="s">
        <v>118</v>
      </c>
      <c r="K30" s="35" t="s">
        <v>192</v>
      </c>
      <c r="L30" s="36">
        <f>M29+1</f>
        <v>51</v>
      </c>
      <c r="M30" s="37">
        <v>100</v>
      </c>
      <c r="N30" s="33">
        <f>$N$28*O30</f>
        <v>191.25</v>
      </c>
      <c r="O30" s="34">
        <v>0.85</v>
      </c>
    </row>
    <row r="31" spans="1:15" x14ac:dyDescent="0.35">
      <c r="A31" s="5" t="s">
        <v>75</v>
      </c>
      <c r="B31" s="5">
        <f>L16</f>
        <v>101</v>
      </c>
      <c r="D31" s="5" t="s">
        <v>156</v>
      </c>
      <c r="E31" s="5" t="s">
        <v>189</v>
      </c>
      <c r="F31" s="5" t="s">
        <v>220</v>
      </c>
      <c r="G31" s="119">
        <f>N27</f>
        <v>60</v>
      </c>
      <c r="I31" s="29"/>
      <c r="J31" s="63" t="s">
        <v>119</v>
      </c>
      <c r="K31" s="35" t="s">
        <v>193</v>
      </c>
      <c r="L31" s="36">
        <f>M30+1</f>
        <v>101</v>
      </c>
      <c r="M31" s="37">
        <v>300</v>
      </c>
      <c r="N31" s="33">
        <f>$N$28*O31</f>
        <v>168.75</v>
      </c>
      <c r="O31" s="34">
        <v>0.75</v>
      </c>
    </row>
    <row r="32" spans="1:15" ht="15" thickBot="1" x14ac:dyDescent="0.4">
      <c r="A32" s="5" t="s">
        <v>76</v>
      </c>
      <c r="B32" s="6">
        <f>N16</f>
        <v>37.5</v>
      </c>
      <c r="C32" s="57"/>
      <c r="D32" s="5" t="s">
        <v>244</v>
      </c>
      <c r="E32" s="5" t="s">
        <v>239</v>
      </c>
      <c r="F32" s="5" t="s">
        <v>239</v>
      </c>
      <c r="G32" s="119" t="s">
        <v>240</v>
      </c>
      <c r="I32" s="48"/>
      <c r="J32" s="65" t="s">
        <v>120</v>
      </c>
      <c r="K32" s="49" t="s">
        <v>194</v>
      </c>
      <c r="L32" s="50">
        <f>M31+1</f>
        <v>301</v>
      </c>
      <c r="M32" s="51">
        <v>1000</v>
      </c>
      <c r="N32" s="52">
        <f>$N$28*O32</f>
        <v>112.5</v>
      </c>
      <c r="O32" s="53">
        <v>0.5</v>
      </c>
    </row>
    <row r="33" spans="1:7" x14ac:dyDescent="0.35">
      <c r="A33" s="5" t="s">
        <v>77</v>
      </c>
      <c r="B33" s="5">
        <f>L17</f>
        <v>301</v>
      </c>
      <c r="D33" s="54" t="s">
        <v>157</v>
      </c>
      <c r="E33" s="54" t="s">
        <v>190</v>
      </c>
      <c r="F33" s="54" t="s">
        <v>221</v>
      </c>
      <c r="G33" s="108">
        <f>N28</f>
        <v>225</v>
      </c>
    </row>
    <row r="34" spans="1:7" x14ac:dyDescent="0.35">
      <c r="A34" s="5" t="s">
        <v>78</v>
      </c>
      <c r="B34" s="77">
        <f>M17</f>
        <v>1000</v>
      </c>
      <c r="C34" s="58"/>
      <c r="D34" s="55" t="s">
        <v>158</v>
      </c>
      <c r="E34" s="55" t="s">
        <v>191</v>
      </c>
      <c r="F34" s="55" t="s">
        <v>222</v>
      </c>
      <c r="G34" s="108">
        <f>N29</f>
        <v>202.5</v>
      </c>
    </row>
    <row r="35" spans="1:7" x14ac:dyDescent="0.35">
      <c r="A35" s="5" t="s">
        <v>79</v>
      </c>
      <c r="B35" s="6">
        <f>N17</f>
        <v>25</v>
      </c>
      <c r="C35" s="57"/>
      <c r="D35" s="54" t="s">
        <v>159</v>
      </c>
      <c r="E35" s="54" t="s">
        <v>192</v>
      </c>
      <c r="F35" s="54" t="s">
        <v>223</v>
      </c>
      <c r="G35" s="108">
        <f>N30</f>
        <v>191.25</v>
      </c>
    </row>
    <row r="36" spans="1:7" x14ac:dyDescent="0.35">
      <c r="A36" s="54" t="s">
        <v>80</v>
      </c>
      <c r="B36" s="54">
        <f>L18</f>
        <v>1</v>
      </c>
      <c r="D36" s="55" t="s">
        <v>160</v>
      </c>
      <c r="E36" s="55" t="s">
        <v>193</v>
      </c>
      <c r="F36" s="55" t="s">
        <v>224</v>
      </c>
      <c r="G36" s="108">
        <f>N31</f>
        <v>168.75</v>
      </c>
    </row>
    <row r="37" spans="1:7" x14ac:dyDescent="0.35">
      <c r="A37" s="54" t="s">
        <v>81</v>
      </c>
      <c r="B37" s="55">
        <f>N18</f>
        <v>70</v>
      </c>
      <c r="C37" s="57"/>
      <c r="D37" s="54" t="s">
        <v>161</v>
      </c>
      <c r="E37" s="54" t="s">
        <v>194</v>
      </c>
      <c r="F37" s="54" t="s">
        <v>225</v>
      </c>
      <c r="G37" s="108">
        <f>N32</f>
        <v>112.5</v>
      </c>
    </row>
    <row r="38" spans="1:7" x14ac:dyDescent="0.35">
      <c r="A38" s="54" t="s">
        <v>82</v>
      </c>
      <c r="B38" s="54">
        <f>L19</f>
        <v>21</v>
      </c>
      <c r="D38" s="54" t="s">
        <v>245</v>
      </c>
      <c r="E38" s="54" t="s">
        <v>239</v>
      </c>
      <c r="F38" s="54" t="s">
        <v>239</v>
      </c>
      <c r="G38" s="108" t="s">
        <v>240</v>
      </c>
    </row>
    <row r="39" spans="1:7" x14ac:dyDescent="0.35">
      <c r="A39" s="54" t="s">
        <v>83</v>
      </c>
      <c r="B39" s="55">
        <f>N19</f>
        <v>63</v>
      </c>
      <c r="C39" s="57"/>
    </row>
    <row r="40" spans="1:7" x14ac:dyDescent="0.35">
      <c r="A40" s="54" t="s">
        <v>84</v>
      </c>
      <c r="B40" s="54">
        <f>L20</f>
        <v>51</v>
      </c>
    </row>
    <row r="41" spans="1:7" x14ac:dyDescent="0.35">
      <c r="A41" s="54" t="s">
        <v>85</v>
      </c>
      <c r="B41" s="55">
        <f>N20</f>
        <v>59.5</v>
      </c>
      <c r="C41" s="57"/>
    </row>
    <row r="42" spans="1:7" x14ac:dyDescent="0.35">
      <c r="A42" s="54" t="s">
        <v>86</v>
      </c>
      <c r="B42" s="54">
        <f>L21</f>
        <v>101</v>
      </c>
    </row>
    <row r="43" spans="1:7" x14ac:dyDescent="0.35">
      <c r="A43" s="54" t="s">
        <v>87</v>
      </c>
      <c r="B43" s="55">
        <f>N21</f>
        <v>52.5</v>
      </c>
      <c r="C43" s="57"/>
    </row>
    <row r="44" spans="1:7" x14ac:dyDescent="0.35">
      <c r="A44" s="54" t="s">
        <v>88</v>
      </c>
      <c r="B44" s="54">
        <f>L22</f>
        <v>301</v>
      </c>
    </row>
    <row r="45" spans="1:7" x14ac:dyDescent="0.35">
      <c r="A45" s="54" t="s">
        <v>89</v>
      </c>
      <c r="B45" s="76">
        <f>M22</f>
        <v>1000</v>
      </c>
      <c r="C45" s="58"/>
    </row>
    <row r="46" spans="1:7" x14ac:dyDescent="0.35">
      <c r="A46" s="54" t="s">
        <v>91</v>
      </c>
      <c r="B46" s="55">
        <f>N22</f>
        <v>35</v>
      </c>
      <c r="C46" s="57"/>
    </row>
    <row r="47" spans="1:7" x14ac:dyDescent="0.35">
      <c r="A47" s="5" t="s">
        <v>92</v>
      </c>
      <c r="B47" s="5">
        <f>L23</f>
        <v>1</v>
      </c>
    </row>
    <row r="48" spans="1:7" x14ac:dyDescent="0.35">
      <c r="A48" s="5" t="s">
        <v>93</v>
      </c>
      <c r="B48" s="6">
        <f>N23</f>
        <v>120</v>
      </c>
      <c r="C48" s="57"/>
    </row>
    <row r="49" spans="1:3" x14ac:dyDescent="0.35">
      <c r="A49" s="5" t="s">
        <v>94</v>
      </c>
      <c r="B49" s="5">
        <f>L24</f>
        <v>21</v>
      </c>
    </row>
    <row r="50" spans="1:3" x14ac:dyDescent="0.35">
      <c r="A50" s="5" t="s">
        <v>95</v>
      </c>
      <c r="B50" s="6">
        <f>N24</f>
        <v>108</v>
      </c>
      <c r="C50" s="57"/>
    </row>
    <row r="51" spans="1:3" x14ac:dyDescent="0.35">
      <c r="A51" s="5" t="s">
        <v>101</v>
      </c>
      <c r="B51" s="5">
        <f>L25</f>
        <v>51</v>
      </c>
    </row>
    <row r="52" spans="1:3" x14ac:dyDescent="0.35">
      <c r="A52" s="5" t="s">
        <v>100</v>
      </c>
      <c r="B52" s="6">
        <f>N25</f>
        <v>102</v>
      </c>
      <c r="C52" s="57"/>
    </row>
    <row r="53" spans="1:3" x14ac:dyDescent="0.35">
      <c r="A53" s="5" t="s">
        <v>99</v>
      </c>
      <c r="B53" s="5">
        <f>L26</f>
        <v>101</v>
      </c>
    </row>
    <row r="54" spans="1:3" x14ac:dyDescent="0.35">
      <c r="A54" s="5" t="s">
        <v>98</v>
      </c>
      <c r="B54" s="6">
        <f>N26</f>
        <v>90</v>
      </c>
      <c r="C54" s="57"/>
    </row>
    <row r="55" spans="1:3" x14ac:dyDescent="0.35">
      <c r="A55" s="5" t="s">
        <v>97</v>
      </c>
      <c r="B55" s="5">
        <f>L27</f>
        <v>301</v>
      </c>
    </row>
    <row r="56" spans="1:3" x14ac:dyDescent="0.35">
      <c r="A56" s="5" t="s">
        <v>96</v>
      </c>
      <c r="B56" s="77">
        <f>M27</f>
        <v>1000</v>
      </c>
      <c r="C56" s="58"/>
    </row>
    <row r="57" spans="1:3" x14ac:dyDescent="0.35">
      <c r="A57" s="5" t="s">
        <v>90</v>
      </c>
      <c r="B57" s="6">
        <f>N27</f>
        <v>60</v>
      </c>
      <c r="C57" s="57"/>
    </row>
    <row r="58" spans="1:3" x14ac:dyDescent="0.35">
      <c r="A58" s="54" t="s">
        <v>102</v>
      </c>
      <c r="B58" s="54">
        <f>L28</f>
        <v>1</v>
      </c>
    </row>
    <row r="59" spans="1:3" x14ac:dyDescent="0.35">
      <c r="A59" s="54" t="s">
        <v>112</v>
      </c>
      <c r="B59" s="55">
        <f>N28</f>
        <v>225</v>
      </c>
      <c r="C59" s="57"/>
    </row>
    <row r="60" spans="1:3" x14ac:dyDescent="0.35">
      <c r="A60" s="54" t="s">
        <v>111</v>
      </c>
      <c r="B60" s="54">
        <f>L29</f>
        <v>21</v>
      </c>
    </row>
    <row r="61" spans="1:3" x14ac:dyDescent="0.35">
      <c r="A61" s="54" t="s">
        <v>110</v>
      </c>
      <c r="B61" s="55">
        <f>N29</f>
        <v>202.5</v>
      </c>
      <c r="C61" s="57"/>
    </row>
    <row r="62" spans="1:3" x14ac:dyDescent="0.35">
      <c r="A62" s="54" t="s">
        <v>109</v>
      </c>
      <c r="B62" s="54">
        <f>L30</f>
        <v>51</v>
      </c>
    </row>
    <row r="63" spans="1:3" x14ac:dyDescent="0.35">
      <c r="A63" s="54" t="s">
        <v>108</v>
      </c>
      <c r="B63" s="55">
        <f>N30</f>
        <v>191.25</v>
      </c>
      <c r="C63" s="57"/>
    </row>
    <row r="64" spans="1:3" x14ac:dyDescent="0.35">
      <c r="A64" s="54" t="s">
        <v>107</v>
      </c>
      <c r="B64" s="54">
        <f>L31</f>
        <v>101</v>
      </c>
    </row>
    <row r="65" spans="1:3" x14ac:dyDescent="0.35">
      <c r="A65" s="54" t="s">
        <v>106</v>
      </c>
      <c r="B65" s="55">
        <f>N31</f>
        <v>168.75</v>
      </c>
      <c r="C65" s="57"/>
    </row>
    <row r="66" spans="1:3" x14ac:dyDescent="0.35">
      <c r="A66" s="54" t="s">
        <v>105</v>
      </c>
      <c r="B66" s="54">
        <f>L32</f>
        <v>301</v>
      </c>
    </row>
    <row r="67" spans="1:3" x14ac:dyDescent="0.35">
      <c r="A67" s="54" t="s">
        <v>104</v>
      </c>
      <c r="B67" s="76">
        <f>M32</f>
        <v>1000</v>
      </c>
      <c r="C67" s="58"/>
    </row>
    <row r="68" spans="1:3" x14ac:dyDescent="0.35">
      <c r="A68" s="54" t="s">
        <v>103</v>
      </c>
      <c r="B68" s="55">
        <f>N32</f>
        <v>112.5</v>
      </c>
      <c r="C68" s="57"/>
    </row>
    <row r="70" spans="1:3" x14ac:dyDescent="0.35">
      <c r="C70" s="57"/>
    </row>
    <row r="72" spans="1:3" x14ac:dyDescent="0.35">
      <c r="C72" s="57"/>
    </row>
    <row r="74" spans="1:3" x14ac:dyDescent="0.35">
      <c r="C74" s="57"/>
    </row>
    <row r="76" spans="1:3" x14ac:dyDescent="0.35">
      <c r="C76" s="57"/>
    </row>
    <row r="78" spans="1:3" x14ac:dyDescent="0.35">
      <c r="C78" s="58"/>
    </row>
    <row r="79" spans="1:3" x14ac:dyDescent="0.35">
      <c r="C79" s="57"/>
    </row>
    <row r="81" spans="3:3" x14ac:dyDescent="0.35">
      <c r="C81" s="57"/>
    </row>
    <row r="83" spans="3:3" x14ac:dyDescent="0.35">
      <c r="C83" s="57"/>
    </row>
    <row r="85" spans="3:3" x14ac:dyDescent="0.35">
      <c r="C85" s="57"/>
    </row>
    <row r="87" spans="3:3" x14ac:dyDescent="0.35">
      <c r="C87" s="57"/>
    </row>
    <row r="89" spans="3:3" x14ac:dyDescent="0.35">
      <c r="C89" s="58"/>
    </row>
    <row r="90" spans="3:3" x14ac:dyDescent="0.35">
      <c r="C90" s="57"/>
    </row>
  </sheetData>
  <pageMargins left="0.7" right="0.7" top="0.75" bottom="0.75" header="0.3" footer="0.3"/>
  <pageSetup orientation="portrait" horizontalDpi="0"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K55"/>
  <sheetViews>
    <sheetView workbookViewId="0">
      <selection activeCell="D3" sqref="D3"/>
    </sheetView>
  </sheetViews>
  <sheetFormatPr defaultRowHeight="14.5" x14ac:dyDescent="0.35"/>
  <cols>
    <col min="1" max="1" width="14.6328125" customWidth="1"/>
    <col min="2" max="2" width="14.81640625" bestFit="1" customWidth="1"/>
    <col min="3" max="3" width="15.453125" customWidth="1"/>
    <col min="4" max="4" width="13.54296875" customWidth="1"/>
    <col min="5" max="5" width="16.1796875" customWidth="1"/>
    <col min="6" max="6" width="2.1796875" customWidth="1"/>
    <col min="7" max="7" width="13.54296875" customWidth="1"/>
    <col min="8" max="8" width="12" bestFit="1" customWidth="1"/>
    <col min="9" max="9" width="23.1796875" bestFit="1" customWidth="1"/>
    <col min="10" max="10" width="34.08984375" customWidth="1"/>
    <col min="11" max="11" width="10.1796875" bestFit="1" customWidth="1"/>
  </cols>
  <sheetData>
    <row r="1" spans="1:11" x14ac:dyDescent="0.35">
      <c r="A1" s="1" t="s">
        <v>0</v>
      </c>
      <c r="B1" s="1" t="s">
        <v>20</v>
      </c>
      <c r="C1" s="1" t="s">
        <v>17</v>
      </c>
      <c r="D1" s="1" t="s">
        <v>16</v>
      </c>
      <c r="E1" s="1" t="s">
        <v>34</v>
      </c>
      <c r="G1" s="1" t="s">
        <v>39</v>
      </c>
    </row>
    <row r="2" spans="1:11" x14ac:dyDescent="0.35">
      <c r="A2" t="s">
        <v>20</v>
      </c>
      <c r="B2" t="s">
        <v>1</v>
      </c>
      <c r="C2" t="s">
        <v>1</v>
      </c>
      <c r="D2" t="s">
        <v>2</v>
      </c>
      <c r="E2" t="s">
        <v>33</v>
      </c>
      <c r="G2" s="190" t="s">
        <v>16</v>
      </c>
      <c r="H2" s="183" t="s">
        <v>2</v>
      </c>
      <c r="I2" s="183" t="s">
        <v>297</v>
      </c>
      <c r="J2" s="183" t="str">
        <f t="shared" ref="J2:J8" si="0">SUBSTITUTE(G2&amp;H2&amp;I2," ","")</f>
        <v>WiFicnPilote400/e410</v>
      </c>
      <c r="K2" s="184" t="s">
        <v>10</v>
      </c>
    </row>
    <row r="3" spans="1:11" x14ac:dyDescent="0.35">
      <c r="A3" t="s">
        <v>17</v>
      </c>
      <c r="B3" t="s">
        <v>3</v>
      </c>
      <c r="C3" t="s">
        <v>21</v>
      </c>
      <c r="G3" s="221" t="s">
        <v>16</v>
      </c>
      <c r="H3" s="183" t="s">
        <v>2</v>
      </c>
      <c r="I3" s="227" t="s">
        <v>298</v>
      </c>
      <c r="J3" s="3" t="str">
        <f t="shared" ref="J3" si="1">SUBSTITUTE(G3&amp;H3&amp;I3," ","")</f>
        <v>WiFicnPilote430W</v>
      </c>
      <c r="K3" s="186" t="s">
        <v>10</v>
      </c>
    </row>
    <row r="4" spans="1:11" x14ac:dyDescent="0.35">
      <c r="A4" t="s">
        <v>16</v>
      </c>
      <c r="B4" t="s">
        <v>4</v>
      </c>
      <c r="C4" t="s">
        <v>22</v>
      </c>
      <c r="D4" s="1" t="s">
        <v>43</v>
      </c>
      <c r="E4" s="1" t="s">
        <v>36</v>
      </c>
      <c r="G4" s="221" t="s">
        <v>16</v>
      </c>
      <c r="H4" s="224" t="s">
        <v>2</v>
      </c>
      <c r="I4" s="224" t="s">
        <v>276</v>
      </c>
      <c r="J4" s="3" t="str">
        <f t="shared" si="0"/>
        <v>WiFicnPilotE500/E501S</v>
      </c>
      <c r="K4" s="186" t="s">
        <v>10</v>
      </c>
    </row>
    <row r="5" spans="1:11" x14ac:dyDescent="0.35">
      <c r="A5" t="s">
        <v>34</v>
      </c>
      <c r="B5" t="s">
        <v>288</v>
      </c>
      <c r="C5" t="s">
        <v>30</v>
      </c>
      <c r="D5" t="s">
        <v>297</v>
      </c>
      <c r="E5" t="s">
        <v>45</v>
      </c>
      <c r="G5" s="221" t="s">
        <v>16</v>
      </c>
      <c r="H5" s="224" t="s">
        <v>2</v>
      </c>
      <c r="I5" s="224" t="s">
        <v>273</v>
      </c>
      <c r="J5" s="3" t="str">
        <f t="shared" si="0"/>
        <v>WiFicnPilotE600</v>
      </c>
      <c r="K5" s="186" t="s">
        <v>10</v>
      </c>
    </row>
    <row r="6" spans="1:11" x14ac:dyDescent="0.35">
      <c r="B6" t="s">
        <v>5</v>
      </c>
      <c r="C6" t="s">
        <v>259</v>
      </c>
      <c r="D6" t="s">
        <v>298</v>
      </c>
      <c r="E6" t="s">
        <v>46</v>
      </c>
      <c r="G6" s="221" t="s">
        <v>20</v>
      </c>
      <c r="H6" s="224" t="s">
        <v>1</v>
      </c>
      <c r="I6" s="224" t="s">
        <v>272</v>
      </c>
      <c r="J6" s="3" t="str">
        <f t="shared" si="0"/>
        <v>BackhaulePMPePMPForce110PTP</v>
      </c>
      <c r="K6" s="186" t="s">
        <v>10</v>
      </c>
    </row>
    <row r="7" spans="1:11" x14ac:dyDescent="0.35">
      <c r="B7" t="s">
        <v>6</v>
      </c>
      <c r="D7" t="s">
        <v>296</v>
      </c>
      <c r="G7" s="222" t="s">
        <v>17</v>
      </c>
      <c r="H7" s="223" t="s">
        <v>1</v>
      </c>
      <c r="I7" s="223" t="s">
        <v>274</v>
      </c>
      <c r="J7" s="188" t="str">
        <f t="shared" si="0"/>
        <v>AccessePMPePMP1000AP</v>
      </c>
      <c r="K7" s="189" t="s">
        <v>10</v>
      </c>
    </row>
    <row r="8" spans="1:11" x14ac:dyDescent="0.35">
      <c r="B8" t="s">
        <v>23</v>
      </c>
      <c r="C8" s="1" t="s">
        <v>277</v>
      </c>
      <c r="D8" t="s">
        <v>295</v>
      </c>
      <c r="G8" s="221" t="s">
        <v>16</v>
      </c>
      <c r="H8" s="224" t="s">
        <v>2</v>
      </c>
      <c r="I8" s="224" t="s">
        <v>294</v>
      </c>
      <c r="J8" s="227" t="str">
        <f t="shared" si="0"/>
        <v>WiFicnPilote700</v>
      </c>
      <c r="K8" s="186" t="s">
        <v>11</v>
      </c>
    </row>
    <row r="9" spans="1:11" x14ac:dyDescent="0.35">
      <c r="B9" t="s">
        <v>24</v>
      </c>
      <c r="C9" t="s">
        <v>274</v>
      </c>
      <c r="D9" t="s">
        <v>294</v>
      </c>
      <c r="G9" s="185" t="s">
        <v>17</v>
      </c>
      <c r="H9" s="3" t="s">
        <v>1</v>
      </c>
      <c r="I9" s="3" t="s">
        <v>275</v>
      </c>
      <c r="J9" s="3" t="str">
        <f t="shared" ref="J9:J10" si="2">SUBSTITUTE(G9&amp;H9&amp;I9," ","")</f>
        <v>AccessePMPePMP2000AP</v>
      </c>
      <c r="K9" s="186" t="s">
        <v>11</v>
      </c>
    </row>
    <row r="10" spans="1:11" x14ac:dyDescent="0.35">
      <c r="B10" t="s">
        <v>286</v>
      </c>
      <c r="C10" t="s">
        <v>275</v>
      </c>
      <c r="D10" s="1" t="s">
        <v>44</v>
      </c>
      <c r="G10" s="185" t="s">
        <v>20</v>
      </c>
      <c r="H10" s="3" t="s">
        <v>3</v>
      </c>
      <c r="I10" s="3" t="s">
        <v>18</v>
      </c>
      <c r="J10" s="3" t="str">
        <f t="shared" si="2"/>
        <v>BackhaulPTP450ODU</v>
      </c>
      <c r="K10" s="186" t="s">
        <v>11</v>
      </c>
    </row>
    <row r="11" spans="1:11" x14ac:dyDescent="0.35">
      <c r="B11" t="s">
        <v>7</v>
      </c>
      <c r="C11" s="1" t="s">
        <v>40</v>
      </c>
      <c r="D11" t="s">
        <v>19</v>
      </c>
      <c r="G11" s="185" t="s">
        <v>20</v>
      </c>
      <c r="H11" s="3" t="s">
        <v>4</v>
      </c>
      <c r="I11" s="3" t="s">
        <v>18</v>
      </c>
      <c r="J11" s="3" t="str">
        <f t="shared" ref="J11:J41" si="3">SUBSTITUTE(G11&amp;H11&amp;I11," ","")</f>
        <v>BackhaulPTP450iODU</v>
      </c>
      <c r="K11" s="186" t="s">
        <v>11</v>
      </c>
    </row>
    <row r="12" spans="1:11" x14ac:dyDescent="0.35">
      <c r="B12" t="s">
        <v>31</v>
      </c>
      <c r="C12" t="s">
        <v>26</v>
      </c>
      <c r="G12" s="185" t="s">
        <v>20</v>
      </c>
      <c r="H12" s="3" t="s">
        <v>288</v>
      </c>
      <c r="I12" s="3" t="s">
        <v>18</v>
      </c>
      <c r="J12" s="3" t="s">
        <v>292</v>
      </c>
      <c r="K12" s="186" t="s">
        <v>11</v>
      </c>
    </row>
    <row r="13" spans="1:11" x14ac:dyDescent="0.35">
      <c r="B13" t="s">
        <v>25</v>
      </c>
      <c r="C13" s="1" t="s">
        <v>41</v>
      </c>
      <c r="G13" s="185" t="s">
        <v>17</v>
      </c>
      <c r="H13" s="3" t="s">
        <v>259</v>
      </c>
      <c r="I13" s="3" t="s">
        <v>260</v>
      </c>
      <c r="J13" s="3" t="str">
        <f t="shared" si="3"/>
        <v>AccessCMMCMM5Controller</v>
      </c>
      <c r="K13" s="186" t="s">
        <v>11</v>
      </c>
    </row>
    <row r="14" spans="1:11" x14ac:dyDescent="0.35">
      <c r="B14" t="s">
        <v>29</v>
      </c>
      <c r="C14" s="2" t="s">
        <v>26</v>
      </c>
      <c r="G14" s="182" t="s">
        <v>34</v>
      </c>
      <c r="H14" s="183" t="s">
        <v>33</v>
      </c>
      <c r="I14" s="183" t="s">
        <v>45</v>
      </c>
      <c r="J14" s="183" t="str">
        <f t="shared" si="3"/>
        <v>IIOT(cnReach)cnReachN500SingleRadio</v>
      </c>
      <c r="K14" s="184" t="s">
        <v>12</v>
      </c>
    </row>
    <row r="15" spans="1:11" x14ac:dyDescent="0.35">
      <c r="B15" t="s">
        <v>27</v>
      </c>
      <c r="C15" s="1" t="s">
        <v>42</v>
      </c>
      <c r="G15" s="185" t="s">
        <v>34</v>
      </c>
      <c r="H15" s="3" t="s">
        <v>33</v>
      </c>
      <c r="I15" s="3" t="s">
        <v>46</v>
      </c>
      <c r="J15" s="3" t="str">
        <f t="shared" si="3"/>
        <v>IIOT(cnReach)cnReachN500DualRadio</v>
      </c>
      <c r="K15" s="186" t="s">
        <v>12</v>
      </c>
    </row>
    <row r="16" spans="1:11" x14ac:dyDescent="0.35">
      <c r="B16" t="s">
        <v>28</v>
      </c>
      <c r="C16" t="s">
        <v>26</v>
      </c>
      <c r="G16" s="185" t="s">
        <v>17</v>
      </c>
      <c r="H16" s="3" t="s">
        <v>259</v>
      </c>
      <c r="I16" s="3" t="s">
        <v>260</v>
      </c>
      <c r="J16" s="3" t="str">
        <f t="shared" si="3"/>
        <v>AccessCMMCMM5Controller</v>
      </c>
      <c r="K16" s="186" t="s">
        <v>12</v>
      </c>
    </row>
    <row r="17" spans="2:11" x14ac:dyDescent="0.35">
      <c r="C17" s="1" t="s">
        <v>265</v>
      </c>
      <c r="G17" s="187" t="s">
        <v>17</v>
      </c>
      <c r="H17" s="188" t="s">
        <v>259</v>
      </c>
      <c r="I17" s="188" t="s">
        <v>261</v>
      </c>
      <c r="J17" s="188" t="str">
        <f t="shared" si="3"/>
        <v>AccessCMMCMM5Power&amp;Sync</v>
      </c>
      <c r="K17" s="189" t="s">
        <v>12</v>
      </c>
    </row>
    <row r="18" spans="2:11" x14ac:dyDescent="0.35">
      <c r="B18" s="1" t="s">
        <v>35</v>
      </c>
      <c r="C18" t="s">
        <v>262</v>
      </c>
      <c r="G18" s="185" t="s">
        <v>20</v>
      </c>
      <c r="H18" s="3" t="s">
        <v>5</v>
      </c>
      <c r="I18" s="3" t="s">
        <v>18</v>
      </c>
      <c r="J18" s="3" t="str">
        <f t="shared" si="3"/>
        <v>BackhaulPTP600ODU</v>
      </c>
      <c r="K18" s="186" t="s">
        <v>13</v>
      </c>
    </row>
    <row r="19" spans="2:11" x14ac:dyDescent="0.35">
      <c r="B19" s="224" t="s">
        <v>272</v>
      </c>
      <c r="C19" t="s">
        <v>263</v>
      </c>
      <c r="G19" s="185" t="s">
        <v>20</v>
      </c>
      <c r="H19" s="3" t="s">
        <v>6</v>
      </c>
      <c r="I19" s="3" t="s">
        <v>18</v>
      </c>
      <c r="J19" s="3" t="str">
        <f t="shared" si="3"/>
        <v>BackhaulPTP650ODU</v>
      </c>
      <c r="K19" s="186" t="s">
        <v>13</v>
      </c>
    </row>
    <row r="20" spans="2:11" x14ac:dyDescent="0.35">
      <c r="B20" s="1" t="s">
        <v>37</v>
      </c>
      <c r="C20" t="s">
        <v>264</v>
      </c>
      <c r="G20" s="185" t="s">
        <v>20</v>
      </c>
      <c r="H20" s="3" t="s">
        <v>23</v>
      </c>
      <c r="I20" s="3" t="s">
        <v>18</v>
      </c>
      <c r="J20" s="3" t="str">
        <f t="shared" si="3"/>
        <v>BackhaulPTP650LODU</v>
      </c>
      <c r="K20" s="186" t="s">
        <v>13</v>
      </c>
    </row>
    <row r="21" spans="2:11" x14ac:dyDescent="0.35">
      <c r="B21" t="s">
        <v>18</v>
      </c>
      <c r="C21" t="s">
        <v>260</v>
      </c>
      <c r="G21" s="185" t="s">
        <v>20</v>
      </c>
      <c r="H21" s="3" t="s">
        <v>24</v>
      </c>
      <c r="I21" s="3" t="s">
        <v>18</v>
      </c>
      <c r="J21" s="3" t="str">
        <f t="shared" si="3"/>
        <v>BackhaulPTP650SODU</v>
      </c>
      <c r="K21" s="186" t="s">
        <v>13</v>
      </c>
    </row>
    <row r="22" spans="2:11" x14ac:dyDescent="0.35">
      <c r="B22" s="1" t="s">
        <v>38</v>
      </c>
      <c r="C22" t="s">
        <v>261</v>
      </c>
      <c r="G22" s="185" t="s">
        <v>20</v>
      </c>
      <c r="H22" s="3" t="s">
        <v>286</v>
      </c>
      <c r="I22" s="3" t="s">
        <v>18</v>
      </c>
      <c r="J22" s="3" t="str">
        <f t="shared" ref="J22" si="4">SUBSTITUTE(G22&amp;H22&amp;I22," ","")</f>
        <v>BackhaulPTP670ODU</v>
      </c>
      <c r="K22" s="186" t="s">
        <v>13</v>
      </c>
    </row>
    <row r="23" spans="2:11" x14ac:dyDescent="0.35">
      <c r="B23" t="s">
        <v>18</v>
      </c>
      <c r="G23" s="185" t="s">
        <v>17</v>
      </c>
      <c r="H23" s="3" t="s">
        <v>21</v>
      </c>
      <c r="I23" s="3" t="s">
        <v>26</v>
      </c>
      <c r="J23" s="3" t="str">
        <f>SUBSTITUTE(G23&amp;H23&amp;I23," ","")</f>
        <v>AccessPMP450AccessPoint</v>
      </c>
      <c r="K23" s="186" t="s">
        <v>13</v>
      </c>
    </row>
    <row r="24" spans="2:11" x14ac:dyDescent="0.35">
      <c r="B24" s="1" t="s">
        <v>289</v>
      </c>
      <c r="G24" s="185" t="s">
        <v>17</v>
      </c>
      <c r="H24" s="3" t="s">
        <v>22</v>
      </c>
      <c r="I24" s="3" t="s">
        <v>26</v>
      </c>
      <c r="J24" s="3" t="str">
        <f>SUBSTITUTE(G24&amp;H24&amp;I24," ","")</f>
        <v>AccessPMP450iAccessPoint</v>
      </c>
      <c r="K24" s="186" t="s">
        <v>13</v>
      </c>
    </row>
    <row r="25" spans="2:11" x14ac:dyDescent="0.35">
      <c r="B25" t="s">
        <v>18</v>
      </c>
      <c r="G25" s="185" t="s">
        <v>17</v>
      </c>
      <c r="H25" s="3" t="s">
        <v>259</v>
      </c>
      <c r="I25" s="3" t="s">
        <v>262</v>
      </c>
      <c r="J25" s="3" t="s">
        <v>278</v>
      </c>
      <c r="K25" s="186" t="s">
        <v>13</v>
      </c>
    </row>
    <row r="26" spans="2:11" x14ac:dyDescent="0.35">
      <c r="B26" s="1" t="s">
        <v>226</v>
      </c>
      <c r="G26" s="185" t="s">
        <v>17</v>
      </c>
      <c r="H26" s="3" t="s">
        <v>259</v>
      </c>
      <c r="I26" s="3" t="s">
        <v>263</v>
      </c>
      <c r="J26" s="3" t="s">
        <v>279</v>
      </c>
      <c r="K26" s="186" t="s">
        <v>13</v>
      </c>
    </row>
    <row r="27" spans="2:11" x14ac:dyDescent="0.35">
      <c r="B27" t="s">
        <v>18</v>
      </c>
      <c r="G27" s="185" t="s">
        <v>17</v>
      </c>
      <c r="H27" s="3" t="s">
        <v>259</v>
      </c>
      <c r="I27" s="3" t="s">
        <v>264</v>
      </c>
      <c r="J27" s="3" t="s">
        <v>280</v>
      </c>
      <c r="K27" s="186" t="s">
        <v>13</v>
      </c>
    </row>
    <row r="28" spans="2:11" x14ac:dyDescent="0.35">
      <c r="B28" s="1" t="s">
        <v>121</v>
      </c>
      <c r="G28" s="182" t="s">
        <v>20</v>
      </c>
      <c r="H28" s="183" t="s">
        <v>31</v>
      </c>
      <c r="I28" s="183" t="s">
        <v>282</v>
      </c>
      <c r="J28" s="183" t="str">
        <f t="shared" si="3"/>
        <v>BackhaulPTP800IDU(CMU)</v>
      </c>
      <c r="K28" s="184" t="s">
        <v>14</v>
      </c>
    </row>
    <row r="29" spans="2:11" x14ac:dyDescent="0.35">
      <c r="B29" t="s">
        <v>18</v>
      </c>
      <c r="G29" s="185" t="s">
        <v>20</v>
      </c>
      <c r="H29" s="3" t="s">
        <v>31</v>
      </c>
      <c r="I29" s="3" t="s">
        <v>281</v>
      </c>
      <c r="J29" s="3" t="str">
        <f t="shared" si="3"/>
        <v>BackhaulPTP800ODU-A/ODU-B</v>
      </c>
      <c r="K29" s="186" t="s">
        <v>14</v>
      </c>
    </row>
    <row r="30" spans="2:11" x14ac:dyDescent="0.35">
      <c r="B30" s="1" t="s">
        <v>122</v>
      </c>
      <c r="G30" s="185" t="s">
        <v>20</v>
      </c>
      <c r="H30" s="3" t="s">
        <v>25</v>
      </c>
      <c r="I30" s="3" t="s">
        <v>281</v>
      </c>
      <c r="J30" s="3" t="str">
        <f t="shared" si="3"/>
        <v>BackhaulPTP810ODU-A/ODU-B</v>
      </c>
      <c r="K30" s="186" t="s">
        <v>14</v>
      </c>
    </row>
    <row r="31" spans="2:11" x14ac:dyDescent="0.35">
      <c r="B31" t="s">
        <v>18</v>
      </c>
      <c r="G31" s="185" t="s">
        <v>20</v>
      </c>
      <c r="H31" s="3" t="s">
        <v>25</v>
      </c>
      <c r="I31" s="3" t="s">
        <v>284</v>
      </c>
      <c r="J31" s="3" t="str">
        <f t="shared" si="3"/>
        <v>BackhaulPTP810IDU/MMU(SingleModem)</v>
      </c>
      <c r="K31" s="186" t="s">
        <v>14</v>
      </c>
    </row>
    <row r="32" spans="2:11" x14ac:dyDescent="0.35">
      <c r="B32" s="1" t="s">
        <v>123</v>
      </c>
      <c r="G32" s="185" t="s">
        <v>20</v>
      </c>
      <c r="H32" s="3" t="s">
        <v>27</v>
      </c>
      <c r="I32" s="3" t="s">
        <v>251</v>
      </c>
      <c r="J32" s="3" t="str">
        <f t="shared" si="3"/>
        <v>BackhaulPTP820GIDU(SingleModem)</v>
      </c>
      <c r="K32" s="186" t="s">
        <v>14</v>
      </c>
    </row>
    <row r="33" spans="2:11" x14ac:dyDescent="0.35">
      <c r="B33" t="s">
        <v>18</v>
      </c>
      <c r="G33" s="185" t="s">
        <v>20</v>
      </c>
      <c r="H33" s="3" t="s">
        <v>27</v>
      </c>
      <c r="I33" s="3" t="s">
        <v>270</v>
      </c>
      <c r="J33" s="3" t="str">
        <f t="shared" si="3"/>
        <v>BackhaulPTP820GRFU-C(Outdoor)</v>
      </c>
      <c r="K33" s="186" t="s">
        <v>14</v>
      </c>
    </row>
    <row r="34" spans="2:11" x14ac:dyDescent="0.35">
      <c r="B34" s="1" t="s">
        <v>287</v>
      </c>
      <c r="G34" s="187" t="s">
        <v>20</v>
      </c>
      <c r="H34" s="188" t="s">
        <v>28</v>
      </c>
      <c r="I34" s="188" t="s">
        <v>18</v>
      </c>
      <c r="J34" s="188" t="str">
        <f t="shared" si="3"/>
        <v>BackhaulPTP820SODU</v>
      </c>
      <c r="K34" s="189" t="s">
        <v>14</v>
      </c>
    </row>
    <row r="35" spans="2:11" x14ac:dyDescent="0.35">
      <c r="B35" t="s">
        <v>18</v>
      </c>
      <c r="G35" s="182" t="s">
        <v>20</v>
      </c>
      <c r="H35" s="183" t="s">
        <v>7</v>
      </c>
      <c r="I35" s="183" t="s">
        <v>18</v>
      </c>
      <c r="J35" s="183" t="str">
        <f t="shared" si="3"/>
        <v>BackhaulPTP700ODU</v>
      </c>
      <c r="K35" s="184" t="s">
        <v>15</v>
      </c>
    </row>
    <row r="36" spans="2:11" x14ac:dyDescent="0.35">
      <c r="B36" s="1" t="s">
        <v>124</v>
      </c>
      <c r="G36" s="185" t="s">
        <v>20</v>
      </c>
      <c r="H36" s="3" t="s">
        <v>31</v>
      </c>
      <c r="I36" s="191" t="s">
        <v>271</v>
      </c>
      <c r="J36" s="191" t="str">
        <f t="shared" si="3"/>
        <v>BackhaulPTP800IRFU(Indoor)</v>
      </c>
      <c r="K36" s="186" t="s">
        <v>15</v>
      </c>
    </row>
    <row r="37" spans="2:11" x14ac:dyDescent="0.35">
      <c r="B37" t="s">
        <v>18</v>
      </c>
      <c r="G37" s="185" t="s">
        <v>20</v>
      </c>
      <c r="H37" s="3" t="s">
        <v>25</v>
      </c>
      <c r="I37" s="191" t="s">
        <v>271</v>
      </c>
      <c r="J37" s="191" t="str">
        <f t="shared" ref="J37" si="5">SUBSTITUTE(G37&amp;H37&amp;I37," ","")</f>
        <v>BackhaulPTP810IRFU(Indoor)</v>
      </c>
      <c r="K37" s="186" t="s">
        <v>15</v>
      </c>
    </row>
    <row r="38" spans="2:11" x14ac:dyDescent="0.35">
      <c r="B38" s="1" t="s">
        <v>125</v>
      </c>
      <c r="G38" s="185" t="s">
        <v>20</v>
      </c>
      <c r="H38" s="3" t="s">
        <v>25</v>
      </c>
      <c r="I38" s="191" t="s">
        <v>285</v>
      </c>
      <c r="J38" s="191" t="str">
        <f t="shared" si="3"/>
        <v>BackhaulPTP810IDU/MMU(DualModem)</v>
      </c>
      <c r="K38" s="186" t="s">
        <v>15</v>
      </c>
    </row>
    <row r="39" spans="2:11" x14ac:dyDescent="0.35">
      <c r="B39" t="s">
        <v>282</v>
      </c>
      <c r="G39" s="185" t="s">
        <v>20</v>
      </c>
      <c r="H39" s="3" t="s">
        <v>27</v>
      </c>
      <c r="I39" s="191" t="s">
        <v>269</v>
      </c>
      <c r="J39" s="191" t="str">
        <f t="shared" si="3"/>
        <v>BackhaulPTP820GRFU-A(Indoor)</v>
      </c>
      <c r="K39" s="186" t="s">
        <v>15</v>
      </c>
    </row>
    <row r="40" spans="2:11" x14ac:dyDescent="0.35">
      <c r="B40" s="2" t="s">
        <v>271</v>
      </c>
      <c r="G40" s="185" t="s">
        <v>20</v>
      </c>
      <c r="H40" s="3" t="s">
        <v>27</v>
      </c>
      <c r="I40" s="191" t="s">
        <v>252</v>
      </c>
      <c r="J40" s="191" t="str">
        <f t="shared" si="3"/>
        <v>BackhaulPTP820GIDU(DualModem)</v>
      </c>
      <c r="K40" s="186" t="s">
        <v>15</v>
      </c>
    </row>
    <row r="41" spans="2:11" x14ac:dyDescent="0.35">
      <c r="B41" s="2" t="s">
        <v>281</v>
      </c>
      <c r="G41" s="185" t="s">
        <v>20</v>
      </c>
      <c r="H41" s="3" t="s">
        <v>29</v>
      </c>
      <c r="I41" s="3" t="s">
        <v>18</v>
      </c>
      <c r="J41" s="3" t="str">
        <f t="shared" si="3"/>
        <v>BackhaulPTP820CODU</v>
      </c>
      <c r="K41" s="186" t="s">
        <v>15</v>
      </c>
    </row>
    <row r="42" spans="2:11" x14ac:dyDescent="0.35">
      <c r="B42" s="1" t="s">
        <v>126</v>
      </c>
      <c r="G42" s="187" t="s">
        <v>17</v>
      </c>
      <c r="H42" s="188" t="s">
        <v>30</v>
      </c>
      <c r="I42" s="188" t="s">
        <v>26</v>
      </c>
      <c r="J42" s="188" t="str">
        <f t="shared" ref="J42" si="6">SUBSTITUTE(G42&amp;H42&amp;I42," ","")</f>
        <v>AccessPMP450mAccessPoint</v>
      </c>
      <c r="K42" s="189" t="s">
        <v>15</v>
      </c>
    </row>
    <row r="43" spans="2:11" x14ac:dyDescent="0.35">
      <c r="B43" s="3" t="s">
        <v>284</v>
      </c>
    </row>
    <row r="44" spans="2:11" x14ac:dyDescent="0.35">
      <c r="B44" s="3" t="s">
        <v>285</v>
      </c>
    </row>
    <row r="45" spans="2:11" x14ac:dyDescent="0.35">
      <c r="B45" s="3" t="s">
        <v>271</v>
      </c>
    </row>
    <row r="46" spans="2:11" x14ac:dyDescent="0.35">
      <c r="B46" t="s">
        <v>281</v>
      </c>
    </row>
    <row r="47" spans="2:11" x14ac:dyDescent="0.35">
      <c r="B47" s="1" t="s">
        <v>127</v>
      </c>
    </row>
    <row r="48" spans="2:11" x14ac:dyDescent="0.35">
      <c r="B48" t="s">
        <v>18</v>
      </c>
    </row>
    <row r="49" spans="2:2" x14ac:dyDescent="0.35">
      <c r="B49" s="1" t="s">
        <v>128</v>
      </c>
    </row>
    <row r="50" spans="2:2" x14ac:dyDescent="0.35">
      <c r="B50" s="2" t="s">
        <v>251</v>
      </c>
    </row>
    <row r="51" spans="2:2" x14ac:dyDescent="0.35">
      <c r="B51" s="2" t="s">
        <v>252</v>
      </c>
    </row>
    <row r="52" spans="2:2" x14ac:dyDescent="0.35">
      <c r="B52" s="2" t="s">
        <v>269</v>
      </c>
    </row>
    <row r="53" spans="2:2" x14ac:dyDescent="0.35">
      <c r="B53" s="2" t="s">
        <v>270</v>
      </c>
    </row>
    <row r="54" spans="2:2" x14ac:dyDescent="0.35">
      <c r="B54" s="1" t="s">
        <v>129</v>
      </c>
    </row>
    <row r="55" spans="2:2" x14ac:dyDescent="0.35">
      <c r="B55" t="s">
        <v>18</v>
      </c>
    </row>
  </sheetData>
  <pageMargins left="0.7" right="0.7" top="0.75" bottom="0.75" header="0.3" footer="0.3"/>
  <pageSetup orientation="portrait" horizontalDpi="0"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20"/>
  <sheetViews>
    <sheetView workbookViewId="0">
      <selection activeCell="A21" sqref="A21"/>
    </sheetView>
  </sheetViews>
  <sheetFormatPr defaultRowHeight="14.5" x14ac:dyDescent="0.35"/>
  <cols>
    <col min="1" max="1" width="72.6328125" customWidth="1"/>
  </cols>
  <sheetData>
    <row r="1" spans="1:1" x14ac:dyDescent="0.35">
      <c r="A1" s="1" t="s">
        <v>233</v>
      </c>
    </row>
    <row r="3" spans="1:1" ht="29" x14ac:dyDescent="0.35">
      <c r="A3" s="78" t="s">
        <v>235</v>
      </c>
    </row>
    <row r="4" spans="1:1" x14ac:dyDescent="0.35">
      <c r="A4" s="78"/>
    </row>
    <row r="5" spans="1:1" ht="72.5" x14ac:dyDescent="0.35">
      <c r="A5" s="78" t="s">
        <v>234</v>
      </c>
    </row>
    <row r="7" spans="1:1" ht="43.5" x14ac:dyDescent="0.35">
      <c r="A7" s="78" t="s">
        <v>236</v>
      </c>
    </row>
    <row r="9" spans="1:1" ht="29" x14ac:dyDescent="0.35">
      <c r="A9" s="78" t="s">
        <v>237</v>
      </c>
    </row>
    <row r="11" spans="1:1" x14ac:dyDescent="0.35">
      <c r="A11" t="s">
        <v>246</v>
      </c>
    </row>
    <row r="13" spans="1:1" x14ac:dyDescent="0.35">
      <c r="A13" s="1" t="s">
        <v>266</v>
      </c>
    </row>
    <row r="15" spans="1:1" ht="30.5" customHeight="1" x14ac:dyDescent="0.35">
      <c r="A15" s="78" t="s">
        <v>290</v>
      </c>
    </row>
    <row r="16" spans="1:1" x14ac:dyDescent="0.35">
      <c r="A16" t="s">
        <v>267</v>
      </c>
    </row>
    <row r="17" spans="1:1" x14ac:dyDescent="0.35">
      <c r="A17" t="s">
        <v>291</v>
      </c>
    </row>
    <row r="18" spans="1:1" x14ac:dyDescent="0.35">
      <c r="A18" t="s">
        <v>268</v>
      </c>
    </row>
    <row r="20" spans="1:1" x14ac:dyDescent="0.35">
      <c r="A20" t="s">
        <v>293</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30</vt:i4>
      </vt:variant>
    </vt:vector>
  </HeadingPairs>
  <TitlesOfParts>
    <vt:vector size="36" baseType="lpstr">
      <vt:lpstr>End-Customer Quote</vt:lpstr>
      <vt:lpstr>Service Categories-Price Tiers</vt:lpstr>
      <vt:lpstr>Instructions</vt:lpstr>
      <vt:lpstr>Price Data</vt:lpstr>
      <vt:lpstr>Master Data</vt:lpstr>
      <vt:lpstr>Notes</vt:lpstr>
      <vt:lpstr>Access</vt:lpstr>
      <vt:lpstr>AccessCMM</vt:lpstr>
      <vt:lpstr>AccessePMP</vt:lpstr>
      <vt:lpstr>AccessPMP450</vt:lpstr>
      <vt:lpstr>AccessPMP450i</vt:lpstr>
      <vt:lpstr>AccessPMP450m</vt:lpstr>
      <vt:lpstr>Backhaul</vt:lpstr>
      <vt:lpstr>BackhaulePMP</vt:lpstr>
      <vt:lpstr>BackhaulPTP450</vt:lpstr>
      <vt:lpstr>BackhaulPTP450i</vt:lpstr>
      <vt:lpstr>BackhaulPTP550</vt:lpstr>
      <vt:lpstr>BackhaulPTP600</vt:lpstr>
      <vt:lpstr>BackhaulPTP650</vt:lpstr>
      <vt:lpstr>BackhaulPTP650L</vt:lpstr>
      <vt:lpstr>BackhaulPTP650S</vt:lpstr>
      <vt:lpstr>BackhaulPTP670</vt:lpstr>
      <vt:lpstr>BackhaulPTP700</vt:lpstr>
      <vt:lpstr>BackhaulPTP800</vt:lpstr>
      <vt:lpstr>BackhaulPTP810</vt:lpstr>
      <vt:lpstr>BackhaulPTP820C</vt:lpstr>
      <vt:lpstr>BackhaulPTP820G</vt:lpstr>
      <vt:lpstr>BackhaulPTP820S</vt:lpstr>
      <vt:lpstr>Classification</vt:lpstr>
      <vt:lpstr>IIOT</vt:lpstr>
      <vt:lpstr>IIOTcnReachN500</vt:lpstr>
      <vt:lpstr>'End-Customer Quote'!Print_Area</vt:lpstr>
      <vt:lpstr>'Service Categories-Price Tiers'!Print_Area</vt:lpstr>
      <vt:lpstr>'Service Categories-Price Tiers'!Print_Titles</vt:lpstr>
      <vt:lpstr>WiFi</vt:lpstr>
      <vt:lpstr>WiFicnPilot</vt:lpstr>
    </vt:vector>
  </TitlesOfParts>
  <Company>Cambium Networks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Mike Glish</dc:creator>
  <cp:lastModifiedBy>Mike Glish</cp:lastModifiedBy>
  <cp:lastPrinted>2017-06-12T16:31:28Z</cp:lastPrinted>
  <dcterms:created xsi:type="dcterms:W3CDTF">2017-01-30T17:50:45Z</dcterms:created>
  <dcterms:modified xsi:type="dcterms:W3CDTF">2018-08-19T16:33:55Z</dcterms:modified>
</cp:coreProperties>
</file>